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\Downloads\"/>
    </mc:Choice>
  </mc:AlternateContent>
  <xr:revisionPtr revIDLastSave="0" documentId="8_{5FD13152-9281-4E93-A438-9DD2A9D5E4EA}" xr6:coauthVersionLast="47" xr6:coauthVersionMax="47" xr10:uidLastSave="{00000000-0000-0000-0000-000000000000}"/>
  <workbookProtection workbookAlgorithmName="SHA-512" workbookHashValue="ViOpo7lpwDGwtdyhU4eDoeLyOuq6oovVNxzSiqO4zgKmQhA/GQuJ7CQYICRPtE02PCCboOvdcZzme2cZDMiYtA==" workbookSaltValue="WB0R6OU0l2MC3URcaGp7kg==" workbookSpinCount="100000" lockStructure="1"/>
  <bookViews>
    <workbookView xWindow="-108" yWindow="-108" windowWidth="23256" windowHeight="12576" xr2:uid="{00000000-000D-0000-FFFF-FFFF00000000}"/>
  </bookViews>
  <sheets>
    <sheet name="1. DATOS" sheetId="5" r:id="rId1"/>
    <sheet name="2. HOJA DE CARGA" sheetId="7" r:id="rId2"/>
  </sheets>
  <calcPr calcId="191029" iterate="1" iterateCount="50"/>
</workbook>
</file>

<file path=xl/calcChain.xml><?xml version="1.0" encoding="utf-8"?>
<calcChain xmlns="http://schemas.openxmlformats.org/spreadsheetml/2006/main">
  <c r="AO83" i="7" l="1"/>
  <c r="I83" i="7"/>
  <c r="BQ22" i="7"/>
  <c r="BQ21" i="7"/>
  <c r="BQ20" i="7"/>
  <c r="BQ19" i="7"/>
  <c r="BQ18" i="7"/>
  <c r="BQ17" i="7"/>
  <c r="BQ16" i="7"/>
  <c r="BQ15" i="7"/>
  <c r="BQ14" i="7"/>
  <c r="BQ13" i="7"/>
  <c r="BQ12" i="7"/>
  <c r="BQ11" i="7"/>
  <c r="K23" i="5"/>
  <c r="AS15" i="7"/>
  <c r="AS17" i="7"/>
  <c r="AS19" i="7"/>
  <c r="AS13" i="7"/>
  <c r="AS11" i="7"/>
  <c r="I16" i="5"/>
  <c r="V11" i="7" s="1"/>
  <c r="K21" i="5"/>
  <c r="K20" i="5"/>
  <c r="K19" i="5"/>
  <c r="I31" i="5"/>
  <c r="I30" i="5"/>
  <c r="I29" i="5"/>
  <c r="V19" i="7"/>
  <c r="V17" i="7"/>
  <c r="V15" i="7"/>
  <c r="V13" i="7"/>
  <c r="AS9" i="7"/>
  <c r="V9" i="7"/>
  <c r="K18" i="5"/>
  <c r="K17" i="5"/>
  <c r="F23" i="5" l="1"/>
  <c r="K16" i="5"/>
  <c r="F9" i="5"/>
  <c r="B83" i="7" l="1"/>
  <c r="V21" i="7"/>
  <c r="I28" i="5"/>
  <c r="K25" i="5"/>
  <c r="AS21" i="7" l="1"/>
  <c r="AH26" i="7" l="1"/>
  <c r="I32" i="5"/>
  <c r="F34" i="5" s="1"/>
</calcChain>
</file>

<file path=xl/sharedStrings.xml><?xml version="1.0" encoding="utf-8"?>
<sst xmlns="http://schemas.openxmlformats.org/spreadsheetml/2006/main" count="94" uniqueCount="75">
  <si>
    <t>COMBUSTIBLE</t>
  </si>
  <si>
    <t>L</t>
  </si>
  <si>
    <t>=</t>
  </si>
  <si>
    <t>AEROCLUB DE VITORIA "HERACLIO ALFARO" | ATO E-066</t>
  </si>
  <si>
    <t>FECHA</t>
  </si>
  <si>
    <t>&gt;</t>
  </si>
  <si>
    <t>KG</t>
  </si>
  <si>
    <t>TOTAL MOMENTOS</t>
  </si>
  <si>
    <t>TOTAL PESOS</t>
  </si>
  <si>
    <t>TOTALES &gt;</t>
  </si>
  <si>
    <t>ENVOLVENTE DEL MOMENTO DEL CENTRO DE GRAVEDAD ACEPTADO</t>
  </si>
  <si>
    <r>
      <rPr>
        <b/>
        <sz val="10"/>
        <rFont val="Arial Nova"/>
        <family val="2"/>
      </rPr>
      <t>PESO</t>
    </r>
    <r>
      <rPr>
        <b/>
        <sz val="9"/>
        <rFont val="Arial Nova"/>
        <family val="2"/>
      </rPr>
      <t xml:space="preserve"> </t>
    </r>
    <r>
      <rPr>
        <i/>
        <sz val="9"/>
        <rFont val="Arial Nova"/>
        <family val="2"/>
      </rPr>
      <t>(Kilogramos)</t>
    </r>
  </si>
  <si>
    <t>PESOS</t>
  </si>
  <si>
    <t>MOMENTOS</t>
  </si>
  <si>
    <t>PESO EN VACÍO</t>
  </si>
  <si>
    <t>PESO PILOTO</t>
  </si>
  <si>
    <t>TOTAL</t>
  </si>
  <si>
    <t>Peso máximo al despegue</t>
  </si>
  <si>
    <t>Peso máximo de combustible</t>
  </si>
  <si>
    <t>RESULTADO</t>
  </si>
  <si>
    <t>FECHA:</t>
  </si>
  <si>
    <t>ELABORADA POR:</t>
  </si>
  <si>
    <t>VALIDACIÓN DE DATOS</t>
  </si>
  <si>
    <t>Posición CG (metros)</t>
  </si>
  <si>
    <t>INSTRUCCIONES:</t>
  </si>
  <si>
    <t>1. Rellenar únicamente las casillas con fondo amarillo.</t>
  </si>
  <si>
    <t>2. Verificar que el resultado sea "OK".</t>
  </si>
  <si>
    <t>3. Revisar hoja de carga y comprobar que no hay casillas en rojo.</t>
  </si>
  <si>
    <t>PIC / FI:</t>
  </si>
  <si>
    <t>*Con la firma del PIC/FI, el mismo hace constar que los valores indicados corresponden a la configuración actual de la aeronave y que esta  se encuentra dentro de las limitaciones de peso máximo y posición de Centro de Gravedad especificadas por el fabricante.</t>
  </si>
  <si>
    <t>v2.0 (MAY 2021) 
Peso y momento en vacío según último pesaje 13/07/2020 
por ES.145.0247.</t>
  </si>
  <si>
    <t>PESO COPILOTO</t>
  </si>
  <si>
    <t>PESO PAX ATRÁS</t>
  </si>
  <si>
    <t>EQUIPAJE AREA 1</t>
  </si>
  <si>
    <t>EQUIPAJE AREA 2</t>
  </si>
  <si>
    <t>C172N</t>
  </si>
  <si>
    <t>EC-IUD</t>
  </si>
  <si>
    <t>v 2.0 (MAY 2021)</t>
  </si>
  <si>
    <t>Peso y momento en vacío según último pesaje 13/07/2020 por ES.145.0247.</t>
  </si>
  <si>
    <t>PILOTO Y PAX DELANTERO</t>
  </si>
  <si>
    <t>PASAJEROS TRASEROS</t>
  </si>
  <si>
    <t>HOJA DE CARGA Y CENTRADO CESSNA 172N</t>
  </si>
  <si>
    <r>
      <rPr>
        <b/>
        <sz val="10"/>
        <rFont val="Arial Nova"/>
        <family val="2"/>
      </rPr>
      <t>ELABORADA POR</t>
    </r>
    <r>
      <rPr>
        <sz val="10"/>
        <rFont val="Arial Nova"/>
        <family val="2"/>
      </rPr>
      <t xml:space="preserve"> </t>
    </r>
    <r>
      <rPr>
        <i/>
        <sz val="9"/>
        <rFont val="Arial Nova"/>
        <family val="2"/>
      </rPr>
      <t>(Nombre y Firma)</t>
    </r>
  </si>
  <si>
    <r>
      <rPr>
        <b/>
        <sz val="10"/>
        <rFont val="Arial Nova"/>
        <family val="2"/>
      </rPr>
      <t>PIC / FI</t>
    </r>
    <r>
      <rPr>
        <sz val="10"/>
        <rFont val="Arial Nova"/>
        <family val="2"/>
      </rPr>
      <t xml:space="preserve"> </t>
    </r>
    <r>
      <rPr>
        <i/>
        <sz val="9"/>
        <rFont val="Arial Nova"/>
        <family val="2"/>
      </rPr>
      <t>(Nombre y Firma)</t>
    </r>
  </si>
  <si>
    <t>PESO BASICO EN VACIO</t>
  </si>
  <si>
    <t>Max.
adicional</t>
  </si>
  <si>
    <r>
      <t xml:space="preserve">COMBUSTIBLE </t>
    </r>
    <r>
      <rPr>
        <sz val="9"/>
        <color rgb="FFFF0000"/>
        <rFont val="Arial Nova"/>
        <family val="2"/>
      </rPr>
      <t>(Máx 127,4 L)</t>
    </r>
  </si>
  <si>
    <t>KGM</t>
  </si>
  <si>
    <r>
      <rPr>
        <b/>
        <sz val="10"/>
        <rFont val="Arial Nova"/>
        <family val="2"/>
      </rPr>
      <t>PESO</t>
    </r>
    <r>
      <rPr>
        <sz val="10"/>
        <rFont val="Arial Nova"/>
        <family val="2"/>
      </rPr>
      <t xml:space="preserve">
</t>
    </r>
    <r>
      <rPr>
        <i/>
        <sz val="9"/>
        <rFont val="Arial Nova"/>
        <family val="2"/>
      </rPr>
      <t>Kilogramos</t>
    </r>
  </si>
  <si>
    <r>
      <rPr>
        <b/>
        <sz val="10"/>
        <rFont val="Arial Nova"/>
        <family val="2"/>
      </rPr>
      <t>BRAZO</t>
    </r>
    <r>
      <rPr>
        <sz val="10"/>
        <rFont val="Arial Nova"/>
        <family val="2"/>
      </rPr>
      <t xml:space="preserve">
</t>
    </r>
    <r>
      <rPr>
        <i/>
        <sz val="9"/>
        <rFont val="Arial Nova"/>
        <family val="2"/>
      </rPr>
      <t>Metros</t>
    </r>
  </si>
  <si>
    <r>
      <rPr>
        <b/>
        <sz val="10"/>
        <rFont val="Arial Nova"/>
        <family val="2"/>
      </rPr>
      <t>MOMENTO</t>
    </r>
    <r>
      <rPr>
        <sz val="10"/>
        <rFont val="Arial Nova"/>
        <family val="2"/>
      </rPr>
      <t xml:space="preserve">
</t>
    </r>
    <r>
      <rPr>
        <i/>
        <sz val="9"/>
        <rFont val="Arial Nova"/>
        <family val="2"/>
      </rPr>
      <t>KG x M</t>
    </r>
  </si>
  <si>
    <t>Peso máximo al despegue 1043 KG</t>
  </si>
  <si>
    <r>
      <rPr>
        <b/>
        <sz val="10"/>
        <rFont val="Arial Nova"/>
        <family val="2"/>
      </rPr>
      <t>POSICIÓN CG</t>
    </r>
    <r>
      <rPr>
        <sz val="10"/>
        <rFont val="Arial Nova"/>
        <family val="2"/>
      </rPr>
      <t xml:space="preserve">
</t>
    </r>
    <r>
      <rPr>
        <i/>
        <sz val="9"/>
        <rFont val="Arial Nova"/>
        <family val="2"/>
      </rPr>
      <t>Metros</t>
    </r>
  </si>
  <si>
    <r>
      <rPr>
        <b/>
        <sz val="10"/>
        <rFont val="Arial Nova"/>
        <family val="2"/>
      </rPr>
      <t>MOMENTO</t>
    </r>
    <r>
      <rPr>
        <b/>
        <sz val="8"/>
        <rFont val="Arial Nova"/>
        <family val="2"/>
      </rPr>
      <t xml:space="preserve"> </t>
    </r>
    <r>
      <rPr>
        <i/>
        <sz val="9"/>
        <rFont val="Arial Nova"/>
        <family val="2"/>
      </rPr>
      <t>(Kilogramos X Metro)</t>
    </r>
  </si>
  <si>
    <t>Límites: 0,89 - 1,203</t>
  </si>
  <si>
    <r>
      <t xml:space="preserve">POSICIÓN DEL CG </t>
    </r>
    <r>
      <rPr>
        <i/>
        <sz val="11"/>
        <rFont val="Arial Nova"/>
        <family val="2"/>
      </rPr>
      <t>(METROS)</t>
    </r>
  </si>
  <si>
    <t>M</t>
  </si>
  <si>
    <r>
      <t xml:space="preserve">EQUIPAJE AREA 1 </t>
    </r>
    <r>
      <rPr>
        <sz val="9"/>
        <color rgb="FFFF0000"/>
        <rFont val="Arial Nova"/>
        <family val="2"/>
      </rPr>
      <t>(Máx 54 KG)</t>
    </r>
  </si>
  <si>
    <r>
      <t xml:space="preserve">EQUIPAJE AREA 2 </t>
    </r>
    <r>
      <rPr>
        <sz val="9"/>
        <color rgb="FFFF0000"/>
        <rFont val="Arial Nova"/>
        <family val="2"/>
      </rPr>
      <t>(Máx 23 KG)</t>
    </r>
  </si>
  <si>
    <r>
      <rPr>
        <b/>
        <sz val="10"/>
        <rFont val="Arial Nova"/>
        <family val="2"/>
      </rPr>
      <t>POSICIÓN DEL CG</t>
    </r>
    <r>
      <rPr>
        <b/>
        <sz val="8"/>
        <rFont val="Arial Nova"/>
        <family val="2"/>
      </rPr>
      <t xml:space="preserve"> </t>
    </r>
    <r>
      <rPr>
        <i/>
        <sz val="8"/>
        <rFont val="Arial Nova"/>
        <family val="2"/>
      </rPr>
      <t>(Metros)</t>
    </r>
  </si>
  <si>
    <t>Peso máximo de equipaje área 1</t>
  </si>
  <si>
    <t>Peso máximo de equipaje área 2</t>
  </si>
  <si>
    <t>PAX</t>
  </si>
  <si>
    <t>Max combust.</t>
  </si>
  <si>
    <t>Fuera de límites</t>
  </si>
  <si>
    <t>127,4 L</t>
  </si>
  <si>
    <r>
      <t xml:space="preserve">PAX = </t>
    </r>
    <r>
      <rPr>
        <b/>
        <sz val="8"/>
        <rFont val="Arial Nova"/>
        <family val="2"/>
      </rPr>
      <t>80 KG</t>
    </r>
  </si>
  <si>
    <t>4. Comprobar que el CG está dentro de la envolvente.</t>
  </si>
  <si>
    <t>5. Imprimir o guardar como PDF la hoja de carga.</t>
  </si>
  <si>
    <t>1+0</t>
  </si>
  <si>
    <t>1+1</t>
  </si>
  <si>
    <t>1+2</t>
  </si>
  <si>
    <t>1+3</t>
  </si>
  <si>
    <t>1 L = 0,84 KG</t>
  </si>
  <si>
    <t>64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</si>
</sst>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3" x14ac:knownFonts="1">
    <font>
      <sz val="10"/>
      <name val="Courier"/>
    </font>
    <font>
      <sz val="10"/>
      <name val="Arial"/>
      <family val="2"/>
    </font>
    <font>
      <sz val="8"/>
      <name val="Arial"/>
      <family val="2"/>
    </font>
    <font>
      <b/>
      <sz val="10"/>
      <name val="Arial Nova"/>
      <family val="2"/>
    </font>
    <font>
      <b/>
      <sz val="14"/>
      <name val="Arial Nova"/>
      <family val="2"/>
    </font>
    <font>
      <sz val="10"/>
      <name val="Arial Nova"/>
      <family val="2"/>
    </font>
    <font>
      <b/>
      <sz val="16"/>
      <name val="Arial Nova"/>
      <family val="2"/>
    </font>
    <font>
      <b/>
      <sz val="9"/>
      <name val="Arial Nova"/>
      <family val="2"/>
    </font>
    <font>
      <sz val="8"/>
      <name val="Arial Nova"/>
      <family val="2"/>
    </font>
    <font>
      <sz val="22"/>
      <name val="Arial Nova"/>
      <family val="2"/>
    </font>
    <font>
      <sz val="11"/>
      <name val="Arial Nova"/>
      <family val="2"/>
    </font>
    <font>
      <i/>
      <sz val="9"/>
      <name val="Arial Nova"/>
      <family val="2"/>
    </font>
    <font>
      <b/>
      <sz val="8"/>
      <name val="Arial Nova"/>
      <family val="2"/>
    </font>
    <font>
      <b/>
      <sz val="12"/>
      <name val="Arial Nova"/>
      <family val="2"/>
    </font>
    <font>
      <i/>
      <sz val="8"/>
      <name val="Arial Nova"/>
      <family val="2"/>
    </font>
    <font>
      <b/>
      <i/>
      <sz val="8"/>
      <name val="Arial Nova"/>
      <family val="2"/>
    </font>
    <font>
      <b/>
      <sz val="22"/>
      <name val="Arial Nova"/>
      <family val="2"/>
    </font>
    <font>
      <sz val="9"/>
      <color rgb="FFFF0000"/>
      <name val="Arial Nova"/>
      <family val="2"/>
    </font>
    <font>
      <i/>
      <sz val="7"/>
      <name val="Arial Nova"/>
      <family val="2"/>
    </font>
    <font>
      <b/>
      <sz val="11"/>
      <name val="Arial Nova"/>
      <family val="2"/>
    </font>
    <font>
      <sz val="11"/>
      <name val="Courier New"/>
      <family val="3"/>
    </font>
    <font>
      <sz val="12"/>
      <name val="Courier New"/>
      <family val="3"/>
    </font>
    <font>
      <i/>
      <sz val="11"/>
      <name val="Arial Nov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5">
    <xf numFmtId="0" fontId="0" fillId="0" borderId="0" xfId="0"/>
    <xf numFmtId="0" fontId="5" fillId="2" borderId="0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Border="1"/>
    <xf numFmtId="0" fontId="0" fillId="2" borderId="0" xfId="0" applyFill="1"/>
    <xf numFmtId="0" fontId="2" fillId="2" borderId="0" xfId="0" applyFont="1" applyFill="1" applyBorder="1" applyAlignment="1">
      <alignment vertical="center"/>
    </xf>
    <xf numFmtId="0" fontId="0" fillId="2" borderId="0" xfId="0" applyFill="1" applyBorder="1"/>
    <xf numFmtId="0" fontId="12" fillId="7" borderId="2" xfId="0" applyFont="1" applyFill="1" applyBorder="1" applyAlignment="1">
      <alignment vertical="center" wrapText="1"/>
    </xf>
    <xf numFmtId="0" fontId="0" fillId="0" borderId="0" xfId="0" applyBorder="1"/>
    <xf numFmtId="0" fontId="2" fillId="2" borderId="2" xfId="0" applyFont="1" applyFill="1" applyBorder="1"/>
    <xf numFmtId="0" fontId="12" fillId="7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textRotation="90" wrapText="1"/>
    </xf>
    <xf numFmtId="0" fontId="2" fillId="2" borderId="3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0" fillId="2" borderId="7" xfId="0" applyFill="1" applyBorder="1"/>
    <xf numFmtId="0" fontId="0" fillId="2" borderId="2" xfId="0" applyFill="1" applyBorder="1"/>
    <xf numFmtId="0" fontId="5" fillId="2" borderId="7" xfId="0" applyFont="1" applyFill="1" applyBorder="1" applyAlignment="1"/>
    <xf numFmtId="164" fontId="8" fillId="2" borderId="0" xfId="0" applyNumberFormat="1" applyFont="1" applyFill="1" applyBorder="1" applyAlignment="1"/>
    <xf numFmtId="164" fontId="8" fillId="2" borderId="5" xfId="0" applyNumberFormat="1" applyFont="1" applyFill="1" applyBorder="1" applyAlignment="1"/>
    <xf numFmtId="0" fontId="8" fillId="2" borderId="5" xfId="0" applyFont="1" applyFill="1" applyBorder="1" applyAlignment="1"/>
    <xf numFmtId="0" fontId="0" fillId="0" borderId="5" xfId="0" applyBorder="1"/>
    <xf numFmtId="0" fontId="2" fillId="2" borderId="7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1" xfId="0" applyFont="1" applyFill="1" applyBorder="1"/>
    <xf numFmtId="0" fontId="2" fillId="2" borderId="5" xfId="0" applyFont="1" applyFill="1" applyBorder="1"/>
    <xf numFmtId="0" fontId="2" fillId="2" borderId="8" xfId="0" applyFont="1" applyFill="1" applyBorder="1"/>
    <xf numFmtId="164" fontId="2" fillId="2" borderId="0" xfId="0" applyNumberFormat="1" applyFont="1" applyFill="1" applyBorder="1"/>
    <xf numFmtId="164" fontId="2" fillId="2" borderId="2" xfId="0" applyNumberFormat="1" applyFont="1" applyFill="1" applyBorder="1"/>
    <xf numFmtId="164" fontId="2" fillId="2" borderId="0" xfId="0" applyNumberFormat="1" applyFont="1" applyFill="1"/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 applyAlignment="1"/>
    <xf numFmtId="0" fontId="5" fillId="2" borderId="0" xfId="0" applyFont="1" applyFill="1" applyBorder="1" applyAlignment="1"/>
    <xf numFmtId="0" fontId="16" fillId="2" borderId="0" xfId="0" applyFont="1" applyFill="1" applyBorder="1"/>
    <xf numFmtId="2" fontId="12" fillId="2" borderId="4" xfId="0" applyNumberFormat="1" applyFont="1" applyFill="1" applyBorder="1" applyAlignment="1">
      <alignment wrapText="1"/>
    </xf>
    <xf numFmtId="0" fontId="12" fillId="2" borderId="4" xfId="0" applyFont="1" applyFill="1" applyBorder="1" applyAlignment="1">
      <alignment vertical="center" wrapText="1"/>
    </xf>
    <xf numFmtId="1" fontId="12" fillId="6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wrapText="1"/>
    </xf>
    <xf numFmtId="1" fontId="12" fillId="2" borderId="1" xfId="0" applyNumberFormat="1" applyFont="1" applyFill="1" applyBorder="1" applyAlignment="1">
      <alignment vertical="center" wrapText="1"/>
    </xf>
    <xf numFmtId="1" fontId="12" fillId="2" borderId="3" xfId="0" applyNumberFormat="1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1" fontId="12" fillId="5" borderId="4" xfId="0" applyNumberFormat="1" applyFont="1" applyFill="1" applyBorder="1" applyAlignment="1">
      <alignment vertical="center" wrapText="1"/>
    </xf>
    <xf numFmtId="1" fontId="12" fillId="5" borderId="0" xfId="0" applyNumberFormat="1" applyFont="1" applyFill="1" applyBorder="1" applyAlignment="1">
      <alignment vertical="center" wrapText="1"/>
    </xf>
    <xf numFmtId="164" fontId="12" fillId="5" borderId="0" xfId="0" applyNumberFormat="1" applyFont="1" applyFill="1" applyBorder="1" applyAlignment="1">
      <alignment vertical="center" wrapText="1"/>
    </xf>
    <xf numFmtId="2" fontId="12" fillId="5" borderId="5" xfId="0" applyNumberFormat="1" applyFont="1" applyFill="1" applyBorder="1" applyAlignment="1">
      <alignment vertical="center" wrapText="1"/>
    </xf>
    <xf numFmtId="1" fontId="12" fillId="2" borderId="2" xfId="0" applyNumberFormat="1" applyFont="1" applyFill="1" applyBorder="1" applyAlignment="1">
      <alignment vertical="center" wrapText="1"/>
    </xf>
    <xf numFmtId="0" fontId="0" fillId="2" borderId="4" xfId="0" applyFill="1" applyBorder="1"/>
    <xf numFmtId="0" fontId="20" fillId="4" borderId="0" xfId="0" applyFont="1" applyFill="1" applyProtection="1">
      <protection locked="0"/>
    </xf>
    <xf numFmtId="0" fontId="0" fillId="2" borderId="0" xfId="0" applyFill="1" applyProtection="1"/>
    <xf numFmtId="0" fontId="0" fillId="0" borderId="0" xfId="0" applyProtection="1"/>
    <xf numFmtId="0" fontId="13" fillId="2" borderId="1" xfId="0" applyFont="1" applyFill="1" applyBorder="1" applyProtection="1"/>
    <xf numFmtId="0" fontId="5" fillId="2" borderId="2" xfId="0" applyFont="1" applyFill="1" applyBorder="1" applyProtection="1"/>
    <xf numFmtId="0" fontId="5" fillId="2" borderId="3" xfId="0" applyFont="1" applyFill="1" applyBorder="1" applyProtection="1"/>
    <xf numFmtId="0" fontId="5" fillId="2" borderId="0" xfId="0" applyFont="1" applyFill="1" applyProtection="1"/>
    <xf numFmtId="0" fontId="10" fillId="2" borderId="4" xfId="0" applyFont="1" applyFill="1" applyBorder="1" applyProtection="1"/>
    <xf numFmtId="0" fontId="5" fillId="2" borderId="0" xfId="0" applyFont="1" applyFill="1" applyBorder="1" applyProtection="1"/>
    <xf numFmtId="0" fontId="5" fillId="2" borderId="5" xfId="0" applyFont="1" applyFill="1" applyBorder="1" applyProtection="1"/>
    <xf numFmtId="0" fontId="10" fillId="2" borderId="6" xfId="0" applyFont="1" applyFill="1" applyBorder="1" applyProtection="1"/>
    <xf numFmtId="0" fontId="5" fillId="2" borderId="7" xfId="0" applyFont="1" applyFill="1" applyBorder="1" applyProtection="1"/>
    <xf numFmtId="0" fontId="5" fillId="2" borderId="8" xfId="0" applyFont="1" applyFill="1" applyBorder="1" applyProtection="1"/>
    <xf numFmtId="0" fontId="19" fillId="2" borderId="11" xfId="0" applyFont="1" applyFill="1" applyBorder="1" applyProtection="1"/>
    <xf numFmtId="0" fontId="0" fillId="2" borderId="0" xfId="0" applyFill="1" applyBorder="1" applyProtection="1"/>
    <xf numFmtId="0" fontId="19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center"/>
    </xf>
    <xf numFmtId="0" fontId="0" fillId="0" borderId="0" xfId="0" applyBorder="1" applyProtection="1"/>
    <xf numFmtId="0" fontId="10" fillId="2" borderId="0" xfId="0" applyFont="1" applyFill="1" applyProtection="1"/>
    <xf numFmtId="0" fontId="10" fillId="2" borderId="5" xfId="0" applyFont="1" applyFill="1" applyBorder="1" applyProtection="1"/>
    <xf numFmtId="0" fontId="10" fillId="5" borderId="0" xfId="0" applyFont="1" applyFill="1" applyProtection="1"/>
    <xf numFmtId="0" fontId="10" fillId="2" borderId="0" xfId="0" applyFont="1" applyFill="1" applyAlignment="1" applyProtection="1">
      <alignment horizontal="right"/>
    </xf>
    <xf numFmtId="0" fontId="10" fillId="5" borderId="4" xfId="0" applyNumberFormat="1" applyFont="1" applyFill="1" applyBorder="1" applyProtection="1"/>
    <xf numFmtId="0" fontId="10" fillId="2" borderId="5" xfId="0" applyFont="1" applyFill="1" applyBorder="1" applyAlignment="1" applyProtection="1">
      <alignment horizontal="right"/>
    </xf>
    <xf numFmtId="0" fontId="10" fillId="2" borderId="7" xfId="0" applyFont="1" applyFill="1" applyBorder="1" applyProtection="1"/>
    <xf numFmtId="0" fontId="10" fillId="2" borderId="7" xfId="0" applyFont="1" applyFill="1" applyBorder="1" applyAlignment="1" applyProtection="1">
      <alignment horizontal="right"/>
    </xf>
    <xf numFmtId="0" fontId="10" fillId="2" borderId="8" xfId="0" applyFont="1" applyFill="1" applyBorder="1" applyProtection="1"/>
    <xf numFmtId="2" fontId="10" fillId="2" borderId="6" xfId="0" applyNumberFormat="1" applyFont="1" applyFill="1" applyBorder="1" applyProtection="1"/>
    <xf numFmtId="0" fontId="10" fillId="2" borderId="8" xfId="0" applyFont="1" applyFill="1" applyBorder="1" applyAlignment="1" applyProtection="1">
      <alignment horizontal="right"/>
    </xf>
    <xf numFmtId="0" fontId="10" fillId="2" borderId="11" xfId="0" applyFont="1" applyFill="1" applyBorder="1" applyProtection="1"/>
    <xf numFmtId="0" fontId="19" fillId="5" borderId="9" xfId="0" applyFont="1" applyFill="1" applyBorder="1" applyProtection="1"/>
    <xf numFmtId="0" fontId="19" fillId="2" borderId="9" xfId="0" applyFont="1" applyFill="1" applyBorder="1" applyProtection="1"/>
    <xf numFmtId="0" fontId="10" fillId="2" borderId="9" xfId="0" applyFont="1" applyFill="1" applyBorder="1" applyProtection="1"/>
    <xf numFmtId="0" fontId="10" fillId="2" borderId="10" xfId="0" applyFont="1" applyFill="1" applyBorder="1" applyProtection="1"/>
    <xf numFmtId="0" fontId="19" fillId="5" borderId="11" xfId="0" applyFont="1" applyFill="1" applyBorder="1" applyProtection="1"/>
    <xf numFmtId="0" fontId="19" fillId="2" borderId="10" xfId="0" applyFont="1" applyFill="1" applyBorder="1" applyAlignment="1" applyProtection="1">
      <alignment horizontal="right"/>
    </xf>
    <xf numFmtId="2" fontId="19" fillId="5" borderId="9" xfId="0" applyNumberFormat="1" applyFont="1" applyFill="1" applyBorder="1" applyProtection="1"/>
    <xf numFmtId="0" fontId="10" fillId="2" borderId="0" xfId="0" applyFont="1" applyFill="1" applyBorder="1" applyProtection="1"/>
    <xf numFmtId="0" fontId="16" fillId="0" borderId="0" xfId="0" applyFont="1" applyAlignment="1" applyProtection="1">
      <alignment vertical="center"/>
    </xf>
    <xf numFmtId="0" fontId="16" fillId="2" borderId="0" xfId="0" applyFont="1" applyFill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 applyProtection="1">
      <alignment horizontal="center" vertical="center"/>
    </xf>
    <xf numFmtId="0" fontId="19" fillId="2" borderId="3" xfId="0" applyFont="1" applyFill="1" applyBorder="1" applyAlignment="1" applyProtection="1">
      <alignment horizontal="center" vertical="center"/>
    </xf>
    <xf numFmtId="0" fontId="19" fillId="2" borderId="7" xfId="0" applyFont="1" applyFill="1" applyBorder="1" applyAlignment="1" applyProtection="1">
      <alignment horizontal="center" vertical="center"/>
    </xf>
    <xf numFmtId="0" fontId="19" fillId="2" borderId="8" xfId="0" applyFont="1" applyFill="1" applyBorder="1" applyAlignment="1" applyProtection="1">
      <alignment horizontal="center" vertical="center"/>
    </xf>
    <xf numFmtId="0" fontId="16" fillId="2" borderId="0" xfId="0" applyFont="1" applyFill="1" applyAlignment="1" applyProtection="1">
      <alignment horizontal="center" vertical="center"/>
    </xf>
    <xf numFmtId="0" fontId="21" fillId="4" borderId="11" xfId="0" applyFont="1" applyFill="1" applyBorder="1" applyAlignment="1" applyProtection="1">
      <alignment horizontal="center"/>
      <protection locked="0"/>
    </xf>
    <xf numFmtId="0" fontId="21" fillId="4" borderId="9" xfId="0" applyFont="1" applyFill="1" applyBorder="1" applyAlignment="1" applyProtection="1">
      <alignment horizontal="center"/>
      <protection locked="0"/>
    </xf>
    <xf numFmtId="0" fontId="21" fillId="4" borderId="10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left"/>
    </xf>
    <xf numFmtId="0" fontId="19" fillId="2" borderId="2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/>
    </xf>
    <xf numFmtId="0" fontId="10" fillId="2" borderId="5" xfId="0" applyFont="1" applyFill="1" applyBorder="1" applyAlignment="1" applyProtection="1">
      <alignment horizontal="left"/>
    </xf>
    <xf numFmtId="0" fontId="13" fillId="2" borderId="11" xfId="0" applyFont="1" applyFill="1" applyBorder="1" applyAlignment="1" applyProtection="1">
      <alignment horizontal="left"/>
    </xf>
    <xf numFmtId="0" fontId="13" fillId="2" borderId="9" xfId="0" applyFont="1" applyFill="1" applyBorder="1" applyAlignment="1" applyProtection="1">
      <alignment horizontal="left"/>
    </xf>
    <xf numFmtId="0" fontId="13" fillId="2" borderId="10" xfId="0" applyFont="1" applyFill="1" applyBorder="1" applyAlignment="1" applyProtection="1">
      <alignment horizontal="left"/>
    </xf>
    <xf numFmtId="0" fontId="13" fillId="2" borderId="11" xfId="0" applyFont="1" applyFill="1" applyBorder="1" applyAlignment="1" applyProtection="1">
      <alignment horizontal="center"/>
    </xf>
    <xf numFmtId="0" fontId="13" fillId="2" borderId="10" xfId="0" applyFont="1" applyFill="1" applyBorder="1" applyAlignment="1" applyProtection="1">
      <alignment horizontal="center"/>
    </xf>
    <xf numFmtId="0" fontId="19" fillId="2" borderId="11" xfId="0" applyFont="1" applyFill="1" applyBorder="1" applyAlignment="1" applyProtection="1">
      <alignment horizontal="left"/>
    </xf>
    <xf numFmtId="0" fontId="19" fillId="2" borderId="9" xfId="0" applyFont="1" applyFill="1" applyBorder="1" applyAlignment="1" applyProtection="1">
      <alignment horizontal="left"/>
    </xf>
    <xf numFmtId="0" fontId="11" fillId="2" borderId="0" xfId="0" applyFont="1" applyFill="1" applyBorder="1" applyAlignment="1" applyProtection="1">
      <alignment horizontal="center" vertical="top" wrapText="1"/>
    </xf>
    <xf numFmtId="14" fontId="21" fillId="4" borderId="11" xfId="0" applyNumberFormat="1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 applyProtection="1">
      <alignment horizontal="left"/>
    </xf>
    <xf numFmtId="0" fontId="10" fillId="2" borderId="8" xfId="0" applyFont="1" applyFill="1" applyBorder="1" applyAlignment="1" applyProtection="1">
      <alignment horizontal="left"/>
    </xf>
    <xf numFmtId="0" fontId="16" fillId="0" borderId="0" xfId="0" applyFont="1" applyAlignment="1" applyProtection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right" vertical="top"/>
    </xf>
    <xf numFmtId="0" fontId="14" fillId="2" borderId="0" xfId="0" applyFont="1" applyFill="1" applyBorder="1" applyAlignment="1">
      <alignment horizontal="right" vertical="top"/>
    </xf>
    <xf numFmtId="0" fontId="18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5" fillId="4" borderId="2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 vertical="center"/>
    </xf>
    <xf numFmtId="0" fontId="14" fillId="2" borderId="11" xfId="0" applyNumberFormat="1" applyFont="1" applyFill="1" applyBorder="1" applyAlignment="1">
      <alignment horizontal="center" vertical="center"/>
    </xf>
    <xf numFmtId="0" fontId="14" fillId="2" borderId="9" xfId="0" applyNumberFormat="1" applyFont="1" applyFill="1" applyBorder="1" applyAlignment="1">
      <alignment horizontal="center" vertical="center"/>
    </xf>
    <xf numFmtId="0" fontId="14" fillId="2" borderId="10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/>
    </xf>
    <xf numFmtId="1" fontId="8" fillId="2" borderId="2" xfId="0" applyNumberFormat="1" applyFont="1" applyFill="1" applyBorder="1" applyAlignment="1">
      <alignment horizontal="center"/>
    </xf>
    <xf numFmtId="1" fontId="8" fillId="2" borderId="3" xfId="0" applyNumberFormat="1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5" fillId="4" borderId="0" xfId="0" applyNumberFormat="1" applyFont="1" applyFill="1" applyBorder="1" applyAlignment="1">
      <alignment horizontal="center" vertical="center"/>
    </xf>
    <xf numFmtId="0" fontId="15" fillId="4" borderId="5" xfId="0" applyNumberFormat="1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/>
    </xf>
    <xf numFmtId="1" fontId="8" fillId="2" borderId="0" xfId="0" applyNumberFormat="1" applyFont="1" applyFill="1" applyBorder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5" fillId="4" borderId="7" xfId="0" applyNumberFormat="1" applyFont="1" applyFill="1" applyBorder="1" applyAlignment="1">
      <alignment horizontal="center" vertical="center"/>
    </xf>
    <xf numFmtId="0" fontId="15" fillId="4" borderId="8" xfId="0" applyNumberFormat="1" applyFont="1" applyFill="1" applyBorder="1" applyAlignment="1">
      <alignment horizontal="center" vertical="center"/>
    </xf>
    <xf numFmtId="1" fontId="8" fillId="2" borderId="6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8" fillId="2" borderId="8" xfId="0" applyNumberFormat="1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0" applyNumberFormat="1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/>
    </xf>
    <xf numFmtId="0" fontId="17" fillId="2" borderId="2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6" borderId="0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textRotation="90" wrapText="1"/>
    </xf>
    <xf numFmtId="0" fontId="8" fillId="8" borderId="3" xfId="0" applyFont="1" applyFill="1" applyBorder="1" applyAlignment="1">
      <alignment horizontal="center" vertical="center" textRotation="90" wrapText="1"/>
    </xf>
    <xf numFmtId="0" fontId="8" fillId="8" borderId="4" xfId="0" applyFont="1" applyFill="1" applyBorder="1" applyAlignment="1">
      <alignment horizontal="center" vertical="center" textRotation="90" wrapText="1"/>
    </xf>
    <xf numFmtId="0" fontId="8" fillId="8" borderId="5" xfId="0" applyFont="1" applyFill="1" applyBorder="1" applyAlignment="1">
      <alignment horizontal="center" vertical="center" textRotation="90" wrapText="1"/>
    </xf>
    <xf numFmtId="0" fontId="8" fillId="8" borderId="6" xfId="0" applyFont="1" applyFill="1" applyBorder="1" applyAlignment="1">
      <alignment horizontal="center" vertical="center" textRotation="90" wrapText="1"/>
    </xf>
    <xf numFmtId="0" fontId="8" fillId="8" borderId="8" xfId="0" applyFont="1" applyFill="1" applyBorder="1" applyAlignment="1">
      <alignment horizontal="center" vertical="center" textRotation="90" wrapText="1"/>
    </xf>
    <xf numFmtId="0" fontId="8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textRotation="90" wrapText="1"/>
    </xf>
    <xf numFmtId="0" fontId="7" fillId="7" borderId="4" xfId="0" applyFont="1" applyFill="1" applyBorder="1" applyAlignment="1">
      <alignment horizontal="center" vertical="center" textRotation="90" wrapText="1"/>
    </xf>
    <xf numFmtId="0" fontId="12" fillId="7" borderId="0" xfId="0" applyFont="1" applyFill="1" applyAlignment="1">
      <alignment horizontal="center" vertical="center" wrapText="1"/>
    </xf>
    <xf numFmtId="164" fontId="12" fillId="5" borderId="0" xfId="0" applyNumberFormat="1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14" fontId="10" fillId="2" borderId="13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5" fillId="2" borderId="13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1" fontId="12" fillId="6" borderId="0" xfId="0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1" fontId="12" fillId="6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9">
    <dxf>
      <font>
        <b val="0"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000000"/>
      <color rgb="FF95B3D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92961626626921E-2"/>
          <c:y val="3.2776193396146201E-2"/>
          <c:w val="0.83715804405518524"/>
          <c:h val="0.88791128247612117"/>
        </c:manualLayout>
      </c:layout>
      <c:scatterChart>
        <c:scatterStyle val="lineMarker"/>
        <c:varyColors val="0"/>
        <c:ser>
          <c:idx val="2"/>
          <c:order val="0"/>
          <c:tx>
            <c:v>PESOS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'1. DATOS'!$K$23</c:f>
              <c:numCache>
                <c:formatCode>General</c:formatCode>
                <c:ptCount val="1"/>
                <c:pt idx="0">
                  <c:v>1018</c:v>
                </c:pt>
              </c:numCache>
            </c:numRef>
          </c:xVal>
          <c:yVal>
            <c:numRef>
              <c:f>'1. DATOS'!$F$23</c:f>
              <c:numCache>
                <c:formatCode>General</c:formatCode>
                <c:ptCount val="1"/>
                <c:pt idx="0">
                  <c:v>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87D-4E33-B2BA-AFE24FFEA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2386544"/>
        <c:axId val="1472387376"/>
      </c:scatterChart>
      <c:valAx>
        <c:axId val="1472386544"/>
        <c:scaling>
          <c:orientation val="minMax"/>
          <c:max val="1300"/>
          <c:min val="600"/>
        </c:scaling>
        <c:delete val="0"/>
        <c:axPos val="b"/>
        <c:majorGridlines>
          <c:spPr>
            <a:ln w="317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alpha val="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72387376"/>
        <c:crosses val="autoZero"/>
        <c:crossBetween val="midCat"/>
        <c:majorUnit val="50"/>
      </c:valAx>
      <c:valAx>
        <c:axId val="1472387376"/>
        <c:scaling>
          <c:orientation val="minMax"/>
          <c:max val="1100"/>
          <c:min val="650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sq" cmpd="sng" algn="ctr">
            <a:noFill/>
            <a:round/>
            <a:headEnd type="stealt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noFill/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72386544"/>
        <c:crosses val="autoZero"/>
        <c:crossBetween val="midCat"/>
        <c:majorUnit val="50"/>
      </c:valAx>
      <c:spPr>
        <a:noFill/>
        <a:ln>
          <a:noFill/>
        </a:ln>
        <a:effectLst>
          <a:softEdge rad="12700"/>
        </a:effectLst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n>
            <a:noFill/>
          </a:ln>
          <a:solidFill>
            <a:schemeClr val="tx1">
              <a:alpha val="12000"/>
            </a:schemeClr>
          </a:solidFill>
          <a:effectLst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68651405644436"/>
          <c:y val="2.6277356574993655E-2"/>
          <c:w val="0.83715804405518524"/>
          <c:h val="0.88791128247612117"/>
        </c:manualLayout>
      </c:layout>
      <c:scatterChart>
        <c:scatterStyle val="lineMarker"/>
        <c:varyColors val="0"/>
        <c:ser>
          <c:idx val="2"/>
          <c:order val="0"/>
          <c:tx>
            <c:v>POSICION M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'1. DATOS'!$K$25</c:f>
              <c:numCache>
                <c:formatCode>0.00</c:formatCode>
                <c:ptCount val="1"/>
                <c:pt idx="0">
                  <c:v>1.08</c:v>
                </c:pt>
              </c:numCache>
            </c:numRef>
          </c:xVal>
          <c:yVal>
            <c:numRef>
              <c:f>'1. DATOS'!$F$23</c:f>
              <c:numCache>
                <c:formatCode>General</c:formatCode>
                <c:ptCount val="1"/>
                <c:pt idx="0">
                  <c:v>942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CF-4C13-91F9-DDBDEAFF2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2386544"/>
        <c:axId val="1472387376"/>
      </c:scatterChart>
      <c:valAx>
        <c:axId val="1472386544"/>
        <c:scaling>
          <c:orientation val="minMax"/>
          <c:max val="1.24"/>
          <c:min val="0.8"/>
        </c:scaling>
        <c:delete val="0"/>
        <c:axPos val="b"/>
        <c:majorGridlines>
          <c:spPr>
            <a:ln w="3175" cap="flat" cmpd="sng" algn="ctr">
              <a:noFill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alpha val="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72387376"/>
        <c:crosses val="autoZero"/>
        <c:crossBetween val="midCat"/>
        <c:majorUnit val="0.1"/>
      </c:valAx>
      <c:valAx>
        <c:axId val="1472387376"/>
        <c:scaling>
          <c:orientation val="minMax"/>
          <c:max val="1100"/>
          <c:min val="650"/>
        </c:scaling>
        <c:delete val="0"/>
        <c:axPos val="l"/>
        <c:majorGridlines>
          <c:spPr>
            <a:ln w="317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sq" cmpd="sng" algn="ctr">
            <a:noFill/>
            <a:round/>
            <a:headEnd type="stealt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noFill/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72386544"/>
        <c:crosses val="autoZero"/>
        <c:crossBetween val="midCat"/>
        <c:majorUnit val="50"/>
      </c:valAx>
      <c:spPr>
        <a:noFill/>
        <a:ln>
          <a:noFill/>
        </a:ln>
        <a:effectLst>
          <a:softEdge rad="12700"/>
        </a:effectLst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>
          <a:ln>
            <a:noFill/>
          </a:ln>
          <a:solidFill>
            <a:schemeClr val="tx1">
              <a:alpha val="12000"/>
            </a:schemeClr>
          </a:solidFill>
          <a:effectLst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371474</xdr:colOff>
      <xdr:row>1</xdr:row>
      <xdr:rowOff>38100</xdr:rowOff>
    </xdr:from>
    <xdr:to>
      <xdr:col>13</xdr:col>
      <xdr:colOff>819149</xdr:colOff>
      <xdr:row>6</xdr:row>
      <xdr:rowOff>82055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9330D4-6638-4C79-BB48-94A876799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9" y="190500"/>
          <a:ext cx="1285875" cy="967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6803</xdr:colOff>
      <xdr:row>37</xdr:row>
      <xdr:rowOff>23812</xdr:rowOff>
    </xdr:from>
    <xdr:to>
      <xdr:col>26</xdr:col>
      <xdr:colOff>85044</xdr:colOff>
      <xdr:row>53</xdr:row>
      <xdr:rowOff>3401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FC1176C7-A75F-4D09-9D70-90971E7B1E38}"/>
            </a:ext>
          </a:extLst>
        </xdr:cNvPr>
        <xdr:cNvCxnSpPr/>
      </xdr:nvCxnSpPr>
      <xdr:spPr>
        <a:xfrm flipV="1">
          <a:off x="1554616" y="5089071"/>
          <a:ext cx="1013732" cy="1177018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76272</xdr:colOff>
      <xdr:row>37</xdr:row>
      <xdr:rowOff>29233</xdr:rowOff>
    </xdr:from>
    <xdr:to>
      <xdr:col>39</xdr:col>
      <xdr:colOff>3810</xdr:colOff>
      <xdr:row>37</xdr:row>
      <xdr:rowOff>30480</xdr:rowOff>
    </xdr:to>
    <xdr:cxnSp macro="">
      <xdr:nvCxnSpPr>
        <xdr:cNvPr id="3" name="1 Conector recto">
          <a:extLst>
            <a:ext uri="{FF2B5EF4-FFF2-40B4-BE49-F238E27FC236}">
              <a16:creationId xmlns:a16="http://schemas.microsoft.com/office/drawing/2014/main" id="{4E01C53E-F45D-4699-9B97-37683F7A3357}"/>
            </a:ext>
          </a:extLst>
        </xdr:cNvPr>
        <xdr:cNvCxnSpPr/>
      </xdr:nvCxnSpPr>
      <xdr:spPr>
        <a:xfrm>
          <a:off x="2621352" y="5123203"/>
          <a:ext cx="1066728" cy="1247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41910</xdr:colOff>
      <xdr:row>37</xdr:row>
      <xdr:rowOff>21771</xdr:rowOff>
    </xdr:from>
    <xdr:to>
      <xdr:col>39</xdr:col>
      <xdr:colOff>0</xdr:colOff>
      <xdr:row>74</xdr:row>
      <xdr:rowOff>0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7AA9E6C0-BD78-408E-B56D-03B857A8E8FA}"/>
            </a:ext>
          </a:extLst>
        </xdr:cNvPr>
        <xdr:cNvCxnSpPr/>
      </xdr:nvCxnSpPr>
      <xdr:spPr>
        <a:xfrm flipV="1">
          <a:off x="1701981" y="5094514"/>
          <a:ext cx="1961062" cy="279762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44223</xdr:colOff>
      <xdr:row>53</xdr:row>
      <xdr:rowOff>1</xdr:rowOff>
    </xdr:from>
    <xdr:to>
      <xdr:col>15</xdr:col>
      <xdr:colOff>6803</xdr:colOff>
      <xdr:row>74</xdr:row>
      <xdr:rowOff>0</xdr:rowOff>
    </xdr:to>
    <xdr:cxnSp macro="">
      <xdr:nvCxnSpPr>
        <xdr:cNvPr id="5" name="1 Conector recto">
          <a:extLst>
            <a:ext uri="{FF2B5EF4-FFF2-40B4-BE49-F238E27FC236}">
              <a16:creationId xmlns:a16="http://schemas.microsoft.com/office/drawing/2014/main" id="{C3CBA304-30CF-48FF-A12B-BDC066B5C7C1}"/>
            </a:ext>
          </a:extLst>
        </xdr:cNvPr>
        <xdr:cNvCxnSpPr/>
      </xdr:nvCxnSpPr>
      <xdr:spPr>
        <a:xfrm flipV="1">
          <a:off x="826634" y="6262689"/>
          <a:ext cx="727982" cy="1571624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5953</xdr:colOff>
      <xdr:row>1</xdr:row>
      <xdr:rowOff>29765</xdr:rowOff>
    </xdr:from>
    <xdr:to>
      <xdr:col>9</xdr:col>
      <xdr:colOff>6317</xdr:colOff>
      <xdr:row>4</xdr:row>
      <xdr:rowOff>115377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906DE06-9FF7-4B7A-8EA2-E312B1CC3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703" y="77390"/>
          <a:ext cx="752839" cy="552337"/>
        </a:xfrm>
        <a:prstGeom prst="rect">
          <a:avLst/>
        </a:prstGeom>
      </xdr:spPr>
    </xdr:pic>
    <xdr:clientData/>
  </xdr:twoCellAnchor>
  <xdr:twoCellAnchor>
    <xdr:from>
      <xdr:col>6</xdr:col>
      <xdr:colOff>30616</xdr:colOff>
      <xdr:row>74</xdr:row>
      <xdr:rowOff>0</xdr:rowOff>
    </xdr:from>
    <xdr:to>
      <xdr:col>16</xdr:col>
      <xdr:colOff>45720</xdr:colOff>
      <xdr:row>74</xdr:row>
      <xdr:rowOff>1</xdr:rowOff>
    </xdr:to>
    <xdr:cxnSp macro="">
      <xdr:nvCxnSpPr>
        <xdr:cNvPr id="7" name="1 Conector recto">
          <a:extLst>
            <a:ext uri="{FF2B5EF4-FFF2-40B4-BE49-F238E27FC236}">
              <a16:creationId xmlns:a16="http://schemas.microsoft.com/office/drawing/2014/main" id="{1371D27A-527F-4E01-B551-F4A08E5DEA64}"/>
            </a:ext>
          </a:extLst>
        </xdr:cNvPr>
        <xdr:cNvCxnSpPr/>
      </xdr:nvCxnSpPr>
      <xdr:spPr>
        <a:xfrm flipV="1">
          <a:off x="823096" y="7913370"/>
          <a:ext cx="891404" cy="1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137808</xdr:colOff>
      <xdr:row>30</xdr:row>
      <xdr:rowOff>64851</xdr:rowOff>
    </xdr:from>
    <xdr:to>
      <xdr:col>43</xdr:col>
      <xdr:colOff>56743</xdr:colOff>
      <xdr:row>79</xdr:row>
      <xdr:rowOff>85118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60895CC-6669-4900-8E51-D2C35B641B8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45</xdr:col>
      <xdr:colOff>0</xdr:colOff>
      <xdr:row>30</xdr:row>
      <xdr:rowOff>95250</xdr:rowOff>
    </xdr:from>
    <xdr:to>
      <xdr:col>72</xdr:col>
      <xdr:colOff>38100</xdr:colOff>
      <xdr:row>79</xdr:row>
      <xdr:rowOff>110490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9089E3D-5B6A-4038-A8C4-3D7DCCDCAE9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53</xdr:col>
      <xdr:colOff>28575</xdr:colOff>
      <xdr:row>53</xdr:row>
      <xdr:rowOff>0</xdr:rowOff>
    </xdr:from>
    <xdr:to>
      <xdr:col>53</xdr:col>
      <xdr:colOff>29766</xdr:colOff>
      <xdr:row>74</xdr:row>
      <xdr:rowOff>0</xdr:rowOff>
    </xdr:to>
    <xdr:cxnSp macro="">
      <xdr:nvCxnSpPr>
        <xdr:cNvPr id="23" name="1 Conector recto">
          <a:extLst>
            <a:ext uri="{FF2B5EF4-FFF2-40B4-BE49-F238E27FC236}">
              <a16:creationId xmlns:a16="http://schemas.microsoft.com/office/drawing/2014/main" id="{508C7CA2-43CE-4954-96C2-697DA04335CB}"/>
            </a:ext>
          </a:extLst>
        </xdr:cNvPr>
        <xdr:cNvCxnSpPr/>
      </xdr:nvCxnSpPr>
      <xdr:spPr>
        <a:xfrm flipV="1">
          <a:off x="4838700" y="6257925"/>
          <a:ext cx="1191" cy="16002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33467</xdr:colOff>
      <xdr:row>37</xdr:row>
      <xdr:rowOff>30079</xdr:rowOff>
    </xdr:from>
    <xdr:to>
      <xdr:col>56</xdr:col>
      <xdr:colOff>65171</xdr:colOff>
      <xdr:row>53</xdr:row>
      <xdr:rowOff>5148</xdr:rowOff>
    </xdr:to>
    <xdr:cxnSp macro="">
      <xdr:nvCxnSpPr>
        <xdr:cNvPr id="28" name="1 Conector recto">
          <a:extLst>
            <a:ext uri="{FF2B5EF4-FFF2-40B4-BE49-F238E27FC236}">
              <a16:creationId xmlns:a16="http://schemas.microsoft.com/office/drawing/2014/main" id="{86E1A0A6-BCD6-4852-8DEA-F198D49F29C0}"/>
            </a:ext>
          </a:extLst>
        </xdr:cNvPr>
        <xdr:cNvCxnSpPr/>
      </xdr:nvCxnSpPr>
      <xdr:spPr>
        <a:xfrm flipV="1">
          <a:off x="4806264" y="5086052"/>
          <a:ext cx="286562" cy="1210745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11906</xdr:colOff>
      <xdr:row>37</xdr:row>
      <xdr:rowOff>21431</xdr:rowOff>
    </xdr:from>
    <xdr:to>
      <xdr:col>69</xdr:col>
      <xdr:colOff>11906</xdr:colOff>
      <xdr:row>74</xdr:row>
      <xdr:rowOff>19050</xdr:rowOff>
    </xdr:to>
    <xdr:cxnSp macro="">
      <xdr:nvCxnSpPr>
        <xdr:cNvPr id="34" name="1 Conector recto">
          <a:extLst>
            <a:ext uri="{FF2B5EF4-FFF2-40B4-BE49-F238E27FC236}">
              <a16:creationId xmlns:a16="http://schemas.microsoft.com/office/drawing/2014/main" id="{B30D0C02-A329-46BF-956D-AF6A20BB25DE}"/>
            </a:ext>
          </a:extLst>
        </xdr:cNvPr>
        <xdr:cNvCxnSpPr/>
      </xdr:nvCxnSpPr>
      <xdr:spPr>
        <a:xfrm flipV="1">
          <a:off x="6193631" y="5060156"/>
          <a:ext cx="0" cy="281701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57150</xdr:colOff>
      <xdr:row>37</xdr:row>
      <xdr:rowOff>34021</xdr:rowOff>
    </xdr:from>
    <xdr:to>
      <xdr:col>69</xdr:col>
      <xdr:colOff>6804</xdr:colOff>
      <xdr:row>37</xdr:row>
      <xdr:rowOff>35719</xdr:rowOff>
    </xdr:to>
    <xdr:cxnSp macro="">
      <xdr:nvCxnSpPr>
        <xdr:cNvPr id="35" name="1 Conector recto">
          <a:extLst>
            <a:ext uri="{FF2B5EF4-FFF2-40B4-BE49-F238E27FC236}">
              <a16:creationId xmlns:a16="http://schemas.microsoft.com/office/drawing/2014/main" id="{9526A618-9029-4773-BF84-285316448A8A}"/>
            </a:ext>
          </a:extLst>
        </xdr:cNvPr>
        <xdr:cNvCxnSpPr/>
      </xdr:nvCxnSpPr>
      <xdr:spPr>
        <a:xfrm flipV="1">
          <a:off x="5124450" y="5072746"/>
          <a:ext cx="1064079" cy="1698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16669</xdr:colOff>
      <xdr:row>74</xdr:row>
      <xdr:rowOff>2381</xdr:rowOff>
    </xdr:from>
    <xdr:to>
      <xdr:col>69</xdr:col>
      <xdr:colOff>14288</xdr:colOff>
      <xdr:row>74</xdr:row>
      <xdr:rowOff>4764</xdr:rowOff>
    </xdr:to>
    <xdr:cxnSp macro="">
      <xdr:nvCxnSpPr>
        <xdr:cNvPr id="43" name="1 Conector recto">
          <a:extLst>
            <a:ext uri="{FF2B5EF4-FFF2-40B4-BE49-F238E27FC236}">
              <a16:creationId xmlns:a16="http://schemas.microsoft.com/office/drawing/2014/main" id="{2180DB59-1977-480B-A615-76F2ED2A9957}"/>
            </a:ext>
          </a:extLst>
        </xdr:cNvPr>
        <xdr:cNvCxnSpPr/>
      </xdr:nvCxnSpPr>
      <xdr:spPr>
        <a:xfrm flipV="1">
          <a:off x="4826794" y="7860506"/>
          <a:ext cx="1369219" cy="2383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A9E5C-0311-4DE5-91E7-DA99AD304F6F}">
  <dimension ref="A1:XFC61"/>
  <sheetViews>
    <sheetView tabSelected="1" workbookViewId="0">
      <selection activeCell="F9" sqref="F9:L9"/>
    </sheetView>
  </sheetViews>
  <sheetFormatPr baseColWidth="10" defaultColWidth="0" defaultRowHeight="12" zeroHeight="1" x14ac:dyDescent="0.2"/>
  <cols>
    <col min="1" max="4" width="2.44140625" style="56" customWidth="1"/>
    <col min="5" max="5" width="16.88671875" style="56" customWidth="1"/>
    <col min="6" max="6" width="7.44140625" style="56" customWidth="1"/>
    <col min="7" max="7" width="3.33203125" style="56" customWidth="1"/>
    <col min="8" max="8" width="2.77734375" style="56" customWidth="1"/>
    <col min="9" max="9" width="5.44140625" style="56" customWidth="1"/>
    <col min="10" max="10" width="3.33203125" style="56" customWidth="1"/>
    <col min="11" max="11" width="14.109375" style="56" customWidth="1"/>
    <col min="12" max="12" width="5.6640625" style="56" customWidth="1"/>
    <col min="13" max="13" width="11" style="56" customWidth="1"/>
    <col min="14" max="14" width="11" style="57" customWidth="1"/>
    <col min="15" max="15" width="3.6640625" style="56" customWidth="1"/>
    <col min="16" max="16383" width="11" style="57" hidden="1"/>
    <col min="16384" max="16384" width="9.77734375" style="57" hidden="1"/>
  </cols>
  <sheetData>
    <row r="1" spans="1:23" x14ac:dyDescent="0.2">
      <c r="N1" s="56"/>
    </row>
    <row r="2" spans="1:23" ht="15.6" x14ac:dyDescent="0.3">
      <c r="E2" s="58" t="s">
        <v>24</v>
      </c>
      <c r="F2" s="59"/>
      <c r="G2" s="59"/>
      <c r="H2" s="59"/>
      <c r="I2" s="59"/>
      <c r="J2" s="59"/>
      <c r="K2" s="59"/>
      <c r="L2" s="60"/>
      <c r="M2" s="61"/>
      <c r="N2" s="61"/>
    </row>
    <row r="3" spans="1:23" ht="13.8" x14ac:dyDescent="0.25">
      <c r="E3" s="62" t="s">
        <v>25</v>
      </c>
      <c r="F3" s="63"/>
      <c r="G3" s="63"/>
      <c r="H3" s="63"/>
      <c r="I3" s="63"/>
      <c r="J3" s="63"/>
      <c r="K3" s="63"/>
      <c r="L3" s="64"/>
      <c r="M3" s="61"/>
      <c r="N3" s="61"/>
    </row>
    <row r="4" spans="1:23" ht="13.8" x14ac:dyDescent="0.25">
      <c r="E4" s="62" t="s">
        <v>26</v>
      </c>
      <c r="F4" s="63"/>
      <c r="G4" s="63"/>
      <c r="H4" s="63"/>
      <c r="I4" s="63"/>
      <c r="J4" s="63"/>
      <c r="K4" s="63"/>
      <c r="L4" s="64"/>
      <c r="M4" s="61"/>
      <c r="N4" s="61"/>
    </row>
    <row r="5" spans="1:23" ht="13.8" x14ac:dyDescent="0.25">
      <c r="E5" s="62" t="s">
        <v>27</v>
      </c>
      <c r="F5" s="63"/>
      <c r="G5" s="63"/>
      <c r="H5" s="63"/>
      <c r="I5" s="63"/>
      <c r="J5" s="63"/>
      <c r="K5" s="63"/>
      <c r="L5" s="64"/>
      <c r="M5" s="61"/>
      <c r="N5" s="61"/>
    </row>
    <row r="6" spans="1:23" ht="13.8" x14ac:dyDescent="0.25">
      <c r="E6" s="62" t="s">
        <v>67</v>
      </c>
      <c r="F6" s="63"/>
      <c r="G6" s="63"/>
      <c r="H6" s="63"/>
      <c r="I6" s="63"/>
      <c r="J6" s="63"/>
      <c r="K6" s="63"/>
      <c r="L6" s="64"/>
      <c r="M6" s="61"/>
      <c r="N6" s="61"/>
    </row>
    <row r="7" spans="1:23" ht="13.8" x14ac:dyDescent="0.25">
      <c r="E7" s="65" t="s">
        <v>68</v>
      </c>
      <c r="F7" s="66"/>
      <c r="G7" s="66"/>
      <c r="H7" s="66"/>
      <c r="I7" s="66"/>
      <c r="J7" s="66"/>
      <c r="K7" s="66"/>
      <c r="L7" s="67"/>
      <c r="M7" s="61"/>
      <c r="N7" s="61"/>
    </row>
    <row r="8" spans="1:23" ht="12.75" customHeight="1" x14ac:dyDescent="0.25">
      <c r="F8" s="61"/>
      <c r="G8" s="61"/>
      <c r="H8" s="61"/>
      <c r="I8" s="61"/>
      <c r="J8" s="61"/>
      <c r="K8" s="61"/>
      <c r="L8" s="61"/>
      <c r="M8" s="118" t="s">
        <v>30</v>
      </c>
      <c r="N8" s="118"/>
      <c r="O8" s="118"/>
      <c r="P8" s="118"/>
      <c r="Q8" s="118"/>
      <c r="R8" s="118"/>
      <c r="S8" s="118"/>
      <c r="T8" s="118"/>
      <c r="U8" s="118"/>
      <c r="V8" s="118"/>
      <c r="W8" s="118"/>
    </row>
    <row r="9" spans="1:23" ht="14.25" customHeight="1" x14ac:dyDescent="0.3">
      <c r="B9" s="122">
        <v>1</v>
      </c>
      <c r="C9" s="122"/>
      <c r="E9" s="68" t="s">
        <v>20</v>
      </c>
      <c r="F9" s="119">
        <f ca="1">TODAY()</f>
        <v>44355</v>
      </c>
      <c r="G9" s="105"/>
      <c r="H9" s="105"/>
      <c r="I9" s="105"/>
      <c r="J9" s="105"/>
      <c r="K9" s="105"/>
      <c r="L9" s="106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</row>
    <row r="10" spans="1:23" ht="14.25" customHeight="1" x14ac:dyDescent="0.3">
      <c r="B10" s="122"/>
      <c r="C10" s="122"/>
      <c r="E10" s="68" t="s">
        <v>21</v>
      </c>
      <c r="F10" s="104"/>
      <c r="G10" s="105"/>
      <c r="H10" s="105"/>
      <c r="I10" s="105"/>
      <c r="J10" s="105"/>
      <c r="K10" s="105"/>
      <c r="L10" s="106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</row>
    <row r="11" spans="1:23" ht="15.6" x14ac:dyDescent="0.3">
      <c r="B11" s="122"/>
      <c r="C11" s="122"/>
      <c r="E11" s="68" t="s">
        <v>28</v>
      </c>
      <c r="F11" s="104"/>
      <c r="G11" s="105"/>
      <c r="H11" s="105"/>
      <c r="I11" s="105"/>
      <c r="J11" s="105"/>
      <c r="K11" s="105"/>
      <c r="L11" s="106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</row>
    <row r="12" spans="1:23" s="72" customFormat="1" ht="13.8" x14ac:dyDescent="0.25">
      <c r="A12" s="69"/>
      <c r="B12" s="69"/>
      <c r="C12" s="69"/>
      <c r="D12" s="69"/>
      <c r="E12" s="70"/>
      <c r="F12" s="71"/>
      <c r="G12" s="71"/>
      <c r="H12" s="71"/>
      <c r="I12" s="71"/>
      <c r="J12" s="71"/>
      <c r="K12" s="71"/>
      <c r="L12" s="71"/>
      <c r="M12" s="63"/>
      <c r="N12" s="63"/>
      <c r="O12" s="69"/>
    </row>
    <row r="13" spans="1:23" ht="15.6" x14ac:dyDescent="0.3">
      <c r="B13" s="122">
        <v>2</v>
      </c>
      <c r="C13" s="122"/>
      <c r="E13" s="111" t="s">
        <v>12</v>
      </c>
      <c r="F13" s="112"/>
      <c r="G13" s="112"/>
      <c r="H13" s="112"/>
      <c r="I13" s="112"/>
      <c r="J13" s="113"/>
      <c r="K13" s="114" t="s">
        <v>13</v>
      </c>
      <c r="L13" s="115"/>
      <c r="M13" s="61"/>
      <c r="N13" s="61"/>
    </row>
    <row r="14" spans="1:23" ht="13.8" x14ac:dyDescent="0.25">
      <c r="B14" s="122"/>
      <c r="C14" s="122"/>
      <c r="E14" s="62"/>
      <c r="F14" s="73"/>
      <c r="G14" s="73"/>
      <c r="H14" s="73"/>
      <c r="I14" s="73"/>
      <c r="J14" s="74"/>
      <c r="K14" s="62"/>
      <c r="L14" s="74"/>
      <c r="M14" s="61"/>
      <c r="N14" s="61"/>
    </row>
    <row r="15" spans="1:23" ht="13.8" x14ac:dyDescent="0.25">
      <c r="B15" s="122"/>
      <c r="C15" s="122"/>
      <c r="E15" s="62" t="s">
        <v>14</v>
      </c>
      <c r="F15" s="75">
        <v>747.97</v>
      </c>
      <c r="G15" s="76" t="s">
        <v>6</v>
      </c>
      <c r="H15" s="73"/>
      <c r="I15" s="73"/>
      <c r="J15" s="74"/>
      <c r="K15" s="77">
        <v>804.58</v>
      </c>
      <c r="L15" s="78" t="s">
        <v>47</v>
      </c>
      <c r="M15" s="61"/>
      <c r="N15" s="61"/>
    </row>
    <row r="16" spans="1:23" ht="14.4" x14ac:dyDescent="0.3">
      <c r="E16" s="62" t="s">
        <v>0</v>
      </c>
      <c r="F16" s="55">
        <v>50</v>
      </c>
      <c r="G16" s="76" t="s">
        <v>1</v>
      </c>
      <c r="H16" s="73"/>
      <c r="I16" s="75">
        <f>ROUNDUP(F16*0.84,1)</f>
        <v>42</v>
      </c>
      <c r="J16" s="74" t="s">
        <v>6</v>
      </c>
      <c r="K16" s="77">
        <f>ROUND(I16*1.217,2)</f>
        <v>51.11</v>
      </c>
      <c r="L16" s="78" t="s">
        <v>47</v>
      </c>
      <c r="M16" s="61"/>
      <c r="N16" s="61"/>
    </row>
    <row r="17" spans="5:14" ht="14.4" x14ac:dyDescent="0.3">
      <c r="E17" s="62" t="s">
        <v>15</v>
      </c>
      <c r="F17" s="55">
        <v>70</v>
      </c>
      <c r="G17" s="76" t="s">
        <v>6</v>
      </c>
      <c r="H17" s="73"/>
      <c r="I17" s="73"/>
      <c r="J17" s="74"/>
      <c r="K17" s="77">
        <f>ROUND(F17*0.94,2)</f>
        <v>65.8</v>
      </c>
      <c r="L17" s="78" t="s">
        <v>47</v>
      </c>
      <c r="M17" s="61"/>
      <c r="N17" s="61"/>
    </row>
    <row r="18" spans="5:14" ht="14.4" x14ac:dyDescent="0.3">
      <c r="E18" s="62" t="s">
        <v>31</v>
      </c>
      <c r="F18" s="55">
        <v>70</v>
      </c>
      <c r="G18" s="76" t="s">
        <v>6</v>
      </c>
      <c r="H18" s="73"/>
      <c r="I18" s="73"/>
      <c r="J18" s="74"/>
      <c r="K18" s="77">
        <f>ROUND(F18*0.94,2)</f>
        <v>65.8</v>
      </c>
      <c r="L18" s="78" t="s">
        <v>47</v>
      </c>
      <c r="M18" s="61"/>
      <c r="N18" s="61"/>
    </row>
    <row r="19" spans="5:14" ht="14.4" x14ac:dyDescent="0.3">
      <c r="E19" s="62" t="s">
        <v>32</v>
      </c>
      <c r="F19" s="55">
        <v>0</v>
      </c>
      <c r="G19" s="76" t="s">
        <v>6</v>
      </c>
      <c r="H19" s="73"/>
      <c r="I19" s="73"/>
      <c r="J19" s="74"/>
      <c r="K19" s="77">
        <f>ROUND(F19*1.854,2)</f>
        <v>0</v>
      </c>
      <c r="L19" s="78" t="s">
        <v>47</v>
      </c>
      <c r="M19" s="61"/>
      <c r="N19" s="61"/>
    </row>
    <row r="20" spans="5:14" ht="14.4" x14ac:dyDescent="0.3">
      <c r="E20" s="62" t="s">
        <v>33</v>
      </c>
      <c r="F20" s="55">
        <v>10</v>
      </c>
      <c r="G20" s="76" t="s">
        <v>6</v>
      </c>
      <c r="H20" s="73"/>
      <c r="I20" s="73"/>
      <c r="J20" s="74"/>
      <c r="K20" s="77">
        <f>ROUND(F20*2.413,2)</f>
        <v>24.13</v>
      </c>
      <c r="L20" s="78" t="s">
        <v>47</v>
      </c>
      <c r="M20" s="61"/>
      <c r="N20" s="61"/>
    </row>
    <row r="21" spans="5:14" ht="14.4" x14ac:dyDescent="0.3">
      <c r="E21" s="62" t="s">
        <v>34</v>
      </c>
      <c r="F21" s="55">
        <v>2</v>
      </c>
      <c r="G21" s="76" t="s">
        <v>6</v>
      </c>
      <c r="H21" s="73"/>
      <c r="I21" s="73"/>
      <c r="J21" s="74"/>
      <c r="K21" s="77">
        <f>ROUND(F21*3.124,2)</f>
        <v>6.25</v>
      </c>
      <c r="L21" s="78" t="s">
        <v>47</v>
      </c>
      <c r="M21" s="61"/>
      <c r="N21" s="61"/>
    </row>
    <row r="22" spans="5:14" ht="13.8" x14ac:dyDescent="0.25">
      <c r="E22" s="65"/>
      <c r="F22" s="79"/>
      <c r="G22" s="80"/>
      <c r="H22" s="79"/>
      <c r="I22" s="79"/>
      <c r="J22" s="81"/>
      <c r="K22" s="82"/>
      <c r="L22" s="83"/>
      <c r="M22" s="61"/>
      <c r="N22" s="61"/>
    </row>
    <row r="23" spans="5:14" ht="13.8" x14ac:dyDescent="0.25">
      <c r="E23" s="84" t="s">
        <v>16</v>
      </c>
      <c r="F23" s="85">
        <f>ROUNDUP(F15+I16+F17+F18+F19+F20+F21,0)</f>
        <v>942</v>
      </c>
      <c r="G23" s="86" t="s">
        <v>6</v>
      </c>
      <c r="H23" s="87"/>
      <c r="I23" s="87"/>
      <c r="J23" s="88"/>
      <c r="K23" s="89">
        <f>ROUNDUP(SUM(K15:K21),0)</f>
        <v>1018</v>
      </c>
      <c r="L23" s="90" t="s">
        <v>47</v>
      </c>
      <c r="M23" s="61"/>
      <c r="N23" s="61"/>
    </row>
    <row r="24" spans="5:14" ht="13.8" x14ac:dyDescent="0.25">
      <c r="E24" s="73"/>
      <c r="F24" s="73"/>
      <c r="G24" s="73"/>
      <c r="H24" s="73"/>
      <c r="I24" s="73"/>
      <c r="J24" s="73"/>
      <c r="K24" s="73"/>
      <c r="L24" s="73"/>
      <c r="M24" s="61"/>
      <c r="N24" s="61"/>
    </row>
    <row r="25" spans="5:14" ht="13.8" x14ac:dyDescent="0.25">
      <c r="E25" s="116" t="s">
        <v>55</v>
      </c>
      <c r="F25" s="117"/>
      <c r="G25" s="117"/>
      <c r="H25" s="117"/>
      <c r="I25" s="117"/>
      <c r="J25" s="117"/>
      <c r="K25" s="91">
        <f>ROUND(K23/F23,2)</f>
        <v>1.08</v>
      </c>
      <c r="L25" s="90" t="s">
        <v>56</v>
      </c>
      <c r="M25" s="61"/>
      <c r="N25" s="61"/>
    </row>
    <row r="26" spans="5:14" ht="13.8" x14ac:dyDescent="0.25">
      <c r="E26" s="73"/>
      <c r="F26" s="73"/>
      <c r="G26" s="73"/>
      <c r="H26" s="73"/>
      <c r="I26" s="73"/>
      <c r="J26" s="73"/>
      <c r="K26" s="73"/>
      <c r="L26" s="73"/>
      <c r="M26" s="61"/>
      <c r="N26" s="61"/>
    </row>
    <row r="27" spans="5:14" ht="13.8" x14ac:dyDescent="0.25">
      <c r="E27" s="107" t="s">
        <v>22</v>
      </c>
      <c r="F27" s="108"/>
      <c r="G27" s="108"/>
      <c r="H27" s="108"/>
      <c r="I27" s="108"/>
      <c r="J27" s="108"/>
      <c r="K27" s="108"/>
      <c r="L27" s="108"/>
      <c r="M27" s="59"/>
      <c r="N27" s="60"/>
    </row>
    <row r="28" spans="5:14" ht="13.8" x14ac:dyDescent="0.25">
      <c r="E28" s="62" t="s">
        <v>17</v>
      </c>
      <c r="F28" s="92"/>
      <c r="G28" s="92"/>
      <c r="H28" s="92"/>
      <c r="I28" s="109" t="str">
        <f>IF(F23&gt;1043,"PESO MÁXIMO AL DESPEGUE 1043 KG","OK")</f>
        <v>OK</v>
      </c>
      <c r="J28" s="109"/>
      <c r="K28" s="109"/>
      <c r="L28" s="109"/>
      <c r="M28" s="109"/>
      <c r="N28" s="110"/>
    </row>
    <row r="29" spans="5:14" ht="13.8" x14ac:dyDescent="0.25">
      <c r="E29" s="62" t="s">
        <v>18</v>
      </c>
      <c r="F29" s="92"/>
      <c r="G29" s="92"/>
      <c r="H29" s="92"/>
      <c r="I29" s="109" t="str">
        <f>IF(F16&gt;127.4,"CAPACIDAD MÁXIMA DE COMBUSTIBLE 127,4 L","OK")</f>
        <v>OK</v>
      </c>
      <c r="J29" s="109"/>
      <c r="K29" s="109"/>
      <c r="L29" s="109"/>
      <c r="M29" s="109"/>
      <c r="N29" s="110"/>
    </row>
    <row r="30" spans="5:14" ht="13.8" x14ac:dyDescent="0.25">
      <c r="E30" s="62" t="s">
        <v>60</v>
      </c>
      <c r="F30" s="92"/>
      <c r="G30" s="92"/>
      <c r="H30" s="92"/>
      <c r="I30" s="109" t="str">
        <f>IF(F20&gt;54,"PESO MÁXIMO DE EQUIPAJE 54 KG","OK")</f>
        <v>OK</v>
      </c>
      <c r="J30" s="109"/>
      <c r="K30" s="109"/>
      <c r="L30" s="109"/>
      <c r="M30" s="109"/>
      <c r="N30" s="110"/>
    </row>
    <row r="31" spans="5:14" ht="13.8" x14ac:dyDescent="0.25">
      <c r="E31" s="62" t="s">
        <v>61</v>
      </c>
      <c r="F31" s="92"/>
      <c r="G31" s="92"/>
      <c r="H31" s="92"/>
      <c r="I31" s="109" t="str">
        <f>IF(F21&gt;23,"PESO MÁXIMO DE EQUIPAJE 23 KG","OK")</f>
        <v>OK</v>
      </c>
      <c r="J31" s="109"/>
      <c r="K31" s="109"/>
      <c r="L31" s="109"/>
      <c r="M31" s="109"/>
      <c r="N31" s="110"/>
    </row>
    <row r="32" spans="5:14" ht="13.8" x14ac:dyDescent="0.25">
      <c r="E32" s="65" t="s">
        <v>23</v>
      </c>
      <c r="F32" s="79"/>
      <c r="G32" s="79"/>
      <c r="H32" s="79"/>
      <c r="I32" s="120" t="str">
        <f>IF(OR(K25&gt;1.203,K25&lt;0.89),"Posición del CG debe estar entre 0,89 y 1,203 METROS","OK")</f>
        <v>OK</v>
      </c>
      <c r="J32" s="120"/>
      <c r="K32" s="120"/>
      <c r="L32" s="120"/>
      <c r="M32" s="120"/>
      <c r="N32" s="121"/>
    </row>
    <row r="33" spans="2:14" ht="15" customHeight="1" x14ac:dyDescent="0.25">
      <c r="C33" s="93"/>
      <c r="E33" s="73"/>
      <c r="F33" s="73"/>
      <c r="G33" s="73"/>
      <c r="H33" s="73"/>
      <c r="I33" s="73"/>
      <c r="J33" s="73"/>
      <c r="K33" s="61"/>
      <c r="L33" s="61"/>
      <c r="M33" s="61"/>
      <c r="N33" s="61"/>
    </row>
    <row r="34" spans="2:14" ht="14.25" customHeight="1" x14ac:dyDescent="0.2">
      <c r="B34" s="103">
        <v>3</v>
      </c>
      <c r="C34" s="103"/>
      <c r="E34" s="97" t="s">
        <v>19</v>
      </c>
      <c r="F34" s="99" t="str">
        <f>IF(AND(I28="OK",I29="OK",I30="OK",I32="OK"),"OK, ¡BUEN VUELO!","¡CORREGIR ERRORES!")</f>
        <v>OK, ¡BUEN VUELO!</v>
      </c>
      <c r="G34" s="99"/>
      <c r="H34" s="99"/>
      <c r="I34" s="99"/>
      <c r="J34" s="99"/>
      <c r="K34" s="99"/>
      <c r="L34" s="99"/>
      <c r="M34" s="99"/>
      <c r="N34" s="100"/>
    </row>
    <row r="35" spans="2:14" ht="12" customHeight="1" x14ac:dyDescent="0.2">
      <c r="B35" s="103"/>
      <c r="C35" s="103"/>
      <c r="E35" s="98"/>
      <c r="F35" s="101"/>
      <c r="G35" s="101"/>
      <c r="H35" s="101"/>
      <c r="I35" s="101"/>
      <c r="J35" s="101"/>
      <c r="K35" s="101"/>
      <c r="L35" s="101"/>
      <c r="M35" s="101"/>
      <c r="N35" s="102"/>
    </row>
    <row r="36" spans="2:14" ht="12" customHeight="1" x14ac:dyDescent="0.2">
      <c r="B36" s="94"/>
      <c r="C36" s="94"/>
      <c r="E36" s="95"/>
      <c r="F36" s="96"/>
      <c r="G36" s="96"/>
      <c r="H36" s="96"/>
      <c r="I36" s="96"/>
      <c r="J36" s="96"/>
      <c r="K36" s="96"/>
      <c r="L36" s="96"/>
      <c r="M36" s="96"/>
      <c r="N36" s="96"/>
    </row>
    <row r="37" spans="2:14" ht="12" customHeight="1" x14ac:dyDescent="0.2">
      <c r="B37" s="94"/>
      <c r="C37" s="94"/>
      <c r="E37" s="95"/>
      <c r="F37" s="96"/>
      <c r="G37" s="96"/>
      <c r="H37" s="96"/>
      <c r="I37" s="96"/>
      <c r="J37" s="96"/>
      <c r="K37" s="96"/>
      <c r="L37" s="96"/>
      <c r="M37" s="96"/>
      <c r="N37" s="96"/>
    </row>
    <row r="38" spans="2:14" x14ac:dyDescent="0.2">
      <c r="N38" s="56"/>
    </row>
    <row r="39" spans="2:14" hidden="1" x14ac:dyDescent="0.2">
      <c r="N39" s="56"/>
    </row>
    <row r="40" spans="2:14" hidden="1" x14ac:dyDescent="0.2">
      <c r="N40" s="56"/>
    </row>
    <row r="41" spans="2:14" hidden="1" x14ac:dyDescent="0.2">
      <c r="N41" s="56"/>
    </row>
    <row r="42" spans="2:14" hidden="1" x14ac:dyDescent="0.2">
      <c r="N42" s="56"/>
    </row>
    <row r="43" spans="2:14" hidden="1" x14ac:dyDescent="0.2">
      <c r="N43" s="56"/>
    </row>
    <row r="44" spans="2:14" hidden="1" x14ac:dyDescent="0.2">
      <c r="N44" s="56"/>
    </row>
    <row r="45" spans="2:14" hidden="1" x14ac:dyDescent="0.2">
      <c r="N45" s="56"/>
    </row>
    <row r="46" spans="2:14" hidden="1" x14ac:dyDescent="0.2">
      <c r="N46" s="56"/>
    </row>
    <row r="47" spans="2:14" hidden="1" x14ac:dyDescent="0.2">
      <c r="N47" s="56"/>
    </row>
    <row r="48" spans="2:14" hidden="1" x14ac:dyDescent="0.2">
      <c r="N48" s="56"/>
    </row>
    <row r="49" spans="14:14" hidden="1" x14ac:dyDescent="0.2">
      <c r="N49" s="56"/>
    </row>
    <row r="50" spans="14:14" hidden="1" x14ac:dyDescent="0.2">
      <c r="N50" s="56"/>
    </row>
    <row r="51" spans="14:14" hidden="1" x14ac:dyDescent="0.2">
      <c r="N51" s="56"/>
    </row>
    <row r="52" spans="14:14" hidden="1" x14ac:dyDescent="0.2">
      <c r="N52" s="56"/>
    </row>
    <row r="59" spans="14:14" x14ac:dyDescent="0.2"/>
    <row r="60" spans="14:14" x14ac:dyDescent="0.2"/>
    <row r="61" spans="14:14" x14ac:dyDescent="0.2"/>
  </sheetData>
  <sheetProtection algorithmName="SHA-512" hashValue="dHYmppeM7QBVcrTZxYEMtecVQlwW4szYV+U0GMqfeUsxZHodAKgt05ndm8n+bUNxCSAR075x/rgKhs9sZFaoBQ==" saltValue="YXGMyAWxngUO3lNBSXJjBA==" spinCount="100000" sheet="1" objects="1" scenarios="1" selectLockedCells="1"/>
  <mergeCells count="18">
    <mergeCell ref="B9:C11"/>
    <mergeCell ref="B13:C15"/>
    <mergeCell ref="E34:E35"/>
    <mergeCell ref="F34:N35"/>
    <mergeCell ref="B34:C35"/>
    <mergeCell ref="F11:L11"/>
    <mergeCell ref="E27:L27"/>
    <mergeCell ref="I28:N28"/>
    <mergeCell ref="I29:N29"/>
    <mergeCell ref="I30:N30"/>
    <mergeCell ref="E13:J13"/>
    <mergeCell ref="K13:L13"/>
    <mergeCell ref="E25:J25"/>
    <mergeCell ref="M8:W11"/>
    <mergeCell ref="F9:L9"/>
    <mergeCell ref="F10:L10"/>
    <mergeCell ref="I32:N32"/>
    <mergeCell ref="I31:N31"/>
  </mergeCells>
  <conditionalFormatting sqref="I28:N32">
    <cfRule type="containsText" dxfId="8" priority="4" operator="containsText" text="OK">
      <formula>NOT(ISERROR(SEARCH("OK",I28)))</formula>
    </cfRule>
    <cfRule type="notContainsText" dxfId="7" priority="5" operator="notContains" text="OK">
      <formula>ISERROR(SEARCH("OK",I28))</formula>
    </cfRule>
  </conditionalFormatting>
  <conditionalFormatting sqref="F34">
    <cfRule type="containsText" dxfId="6" priority="3" operator="containsText" text="OK, ¡BUEN VUELO!">
      <formula>NOT(ISERROR(SEARCH("OK, ¡BUEN VUELO!",F34)))</formula>
    </cfRule>
  </conditionalFormatting>
  <conditionalFormatting sqref="F34">
    <cfRule type="notContainsText" dxfId="5" priority="1" operator="notContains" text="OK, ¡BUEN VUELO!">
      <formula>ISERROR(SEARCH("OK, ¡BUEN VUELO!",F34))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275DE-D331-4DC3-8FCF-9619997D1F66}">
  <sheetPr>
    <pageSetUpPr fitToPage="1"/>
  </sheetPr>
  <dimension ref="A1:BV106"/>
  <sheetViews>
    <sheetView zoomScale="120" zoomScaleNormal="120" workbookViewId="0">
      <selection activeCell="BF15" sqref="BF15"/>
    </sheetView>
  </sheetViews>
  <sheetFormatPr baseColWidth="10" defaultColWidth="0" defaultRowHeight="12" zeroHeight="1" x14ac:dyDescent="0.2"/>
  <cols>
    <col min="1" max="1" width="1.6640625" customWidth="1"/>
    <col min="2" max="4" width="2.109375" customWidth="1"/>
    <col min="5" max="71" width="1.109375" customWidth="1"/>
    <col min="72" max="73" width="2.109375" customWidth="1"/>
    <col min="74" max="74" width="1.6640625" style="7" customWidth="1"/>
    <col min="75" max="16384" width="11" hidden="1"/>
  </cols>
  <sheetData>
    <row r="1" spans="1:73" ht="3.9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</row>
    <row r="2" spans="1:73" ht="13.2" x14ac:dyDescent="0.25">
      <c r="A2" s="7"/>
      <c r="B2" s="123"/>
      <c r="C2" s="124"/>
      <c r="D2" s="124"/>
      <c r="E2" s="124"/>
      <c r="F2" s="124"/>
      <c r="G2" s="124"/>
      <c r="H2" s="124"/>
      <c r="I2" s="124"/>
      <c r="J2" s="125"/>
      <c r="K2" s="132" t="s">
        <v>3</v>
      </c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3" t="s">
        <v>35</v>
      </c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5"/>
    </row>
    <row r="3" spans="1:73" ht="12" customHeight="1" x14ac:dyDescent="0.2">
      <c r="A3" s="7"/>
      <c r="B3" s="126"/>
      <c r="C3" s="127"/>
      <c r="D3" s="127"/>
      <c r="E3" s="127"/>
      <c r="F3" s="127"/>
      <c r="G3" s="127"/>
      <c r="H3" s="127"/>
      <c r="I3" s="127"/>
      <c r="J3" s="128"/>
      <c r="K3" s="139" t="s">
        <v>41</v>
      </c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139"/>
      <c r="BB3" s="139"/>
      <c r="BC3" s="139"/>
      <c r="BD3" s="139"/>
      <c r="BE3" s="139"/>
      <c r="BF3" s="139"/>
      <c r="BG3" s="139"/>
      <c r="BH3" s="136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8"/>
    </row>
    <row r="4" spans="1:73" ht="12" customHeight="1" x14ac:dyDescent="0.2">
      <c r="A4" s="7"/>
      <c r="B4" s="126"/>
      <c r="C4" s="127"/>
      <c r="D4" s="127"/>
      <c r="E4" s="127"/>
      <c r="F4" s="127"/>
      <c r="G4" s="127"/>
      <c r="H4" s="127"/>
      <c r="I4" s="127"/>
      <c r="J4" s="128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40" t="s">
        <v>36</v>
      </c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2"/>
    </row>
    <row r="5" spans="1:73" ht="12" customHeight="1" x14ac:dyDescent="0.2">
      <c r="A5" s="7"/>
      <c r="B5" s="129"/>
      <c r="C5" s="130"/>
      <c r="D5" s="130"/>
      <c r="E5" s="130"/>
      <c r="F5" s="130"/>
      <c r="G5" s="130"/>
      <c r="H5" s="130"/>
      <c r="I5" s="130"/>
      <c r="J5" s="131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43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5"/>
    </row>
    <row r="6" spans="1:73" ht="3.9" customHeight="1" x14ac:dyDescent="0.2">
      <c r="A6" s="7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46" t="s">
        <v>37</v>
      </c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</row>
    <row r="7" spans="1:73" ht="12.75" customHeight="1" x14ac:dyDescent="0.2">
      <c r="A7" s="7"/>
      <c r="B7" s="148" t="s">
        <v>38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9" t="s">
        <v>48</v>
      </c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49" t="s">
        <v>49</v>
      </c>
      <c r="AK7" s="150"/>
      <c r="AL7" s="150"/>
      <c r="AM7" s="150"/>
      <c r="AN7" s="150"/>
      <c r="AO7" s="150"/>
      <c r="AP7" s="150"/>
      <c r="AQ7" s="150"/>
      <c r="AR7" s="150"/>
      <c r="AS7" s="149" t="s">
        <v>50</v>
      </c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9"/>
      <c r="BG7" s="9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</row>
    <row r="8" spans="1:73" ht="12.75" customHeight="1" x14ac:dyDescent="0.2">
      <c r="A8" s="7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9"/>
      <c r="BH8" s="151" t="s">
        <v>0</v>
      </c>
      <c r="BI8" s="152"/>
      <c r="BJ8" s="152"/>
      <c r="BK8" s="152"/>
      <c r="BL8" s="152"/>
      <c r="BM8" s="152"/>
      <c r="BN8" s="152"/>
      <c r="BO8" s="152"/>
      <c r="BP8" s="153"/>
      <c r="BQ8" s="154" t="s">
        <v>45</v>
      </c>
      <c r="BR8" s="155"/>
      <c r="BS8" s="155"/>
      <c r="BT8" s="155"/>
      <c r="BU8" s="156"/>
    </row>
    <row r="9" spans="1:73" ht="12.75" customHeight="1" x14ac:dyDescent="0.2">
      <c r="A9" s="7"/>
      <c r="B9" s="160" t="s">
        <v>44</v>
      </c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1">
        <f>'1. DATOS'!F15</f>
        <v>747.97</v>
      </c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2">
        <v>1.075</v>
      </c>
      <c r="AK9" s="162"/>
      <c r="AL9" s="162"/>
      <c r="AM9" s="162"/>
      <c r="AN9" s="162"/>
      <c r="AO9" s="162"/>
      <c r="AP9" s="162"/>
      <c r="AQ9" s="162"/>
      <c r="AR9" s="162"/>
      <c r="AS9" s="161">
        <f>'1. DATOS'!K15</f>
        <v>804.58</v>
      </c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9"/>
      <c r="BG9" s="23"/>
      <c r="BH9" s="163" t="s">
        <v>73</v>
      </c>
      <c r="BI9" s="164"/>
      <c r="BJ9" s="164"/>
      <c r="BK9" s="164"/>
      <c r="BL9" s="164"/>
      <c r="BM9" s="164"/>
      <c r="BN9" s="164"/>
      <c r="BO9" s="164"/>
      <c r="BP9" s="165"/>
      <c r="BQ9" s="157"/>
      <c r="BR9" s="158"/>
      <c r="BS9" s="158"/>
      <c r="BT9" s="158"/>
      <c r="BU9" s="159"/>
    </row>
    <row r="10" spans="1:73" ht="12.75" customHeight="1" x14ac:dyDescent="0.2">
      <c r="A10" s="7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2"/>
      <c r="AK10" s="162"/>
      <c r="AL10" s="162"/>
      <c r="AM10" s="162"/>
      <c r="AN10" s="162"/>
      <c r="AO10" s="162"/>
      <c r="AP10" s="162"/>
      <c r="AQ10" s="162"/>
      <c r="AR10" s="162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9"/>
      <c r="BG10" s="24"/>
      <c r="BH10" s="166" t="s">
        <v>1</v>
      </c>
      <c r="BI10" s="167"/>
      <c r="BJ10" s="167"/>
      <c r="BK10" s="167"/>
      <c r="BL10" s="167"/>
      <c r="BM10" s="168" t="s">
        <v>6</v>
      </c>
      <c r="BN10" s="168"/>
      <c r="BO10" s="168"/>
      <c r="BP10" s="169"/>
      <c r="BQ10" s="170" t="s">
        <v>6</v>
      </c>
      <c r="BR10" s="171"/>
      <c r="BS10" s="171"/>
      <c r="BT10" s="171"/>
      <c r="BU10" s="172"/>
    </row>
    <row r="11" spans="1:73" ht="12.75" customHeight="1" x14ac:dyDescent="0.2">
      <c r="A11" s="7"/>
      <c r="B11" s="160" t="s">
        <v>46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83">
        <f>'1. DATOS'!I16</f>
        <v>42</v>
      </c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62">
        <v>1.2170000000000001</v>
      </c>
      <c r="AK11" s="162"/>
      <c r="AL11" s="162"/>
      <c r="AM11" s="162"/>
      <c r="AN11" s="162"/>
      <c r="AO11" s="162"/>
      <c r="AP11" s="162"/>
      <c r="AQ11" s="162"/>
      <c r="AR11" s="162"/>
      <c r="AS11" s="161">
        <f>'1. DATOS'!K16</f>
        <v>51.11</v>
      </c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9"/>
      <c r="BG11" s="22">
        <v>138.80000000000001</v>
      </c>
      <c r="BH11" s="166">
        <v>127.4</v>
      </c>
      <c r="BI11" s="167"/>
      <c r="BJ11" s="167"/>
      <c r="BK11" s="167"/>
      <c r="BL11" s="167"/>
      <c r="BM11" s="168">
        <v>108</v>
      </c>
      <c r="BN11" s="168"/>
      <c r="BO11" s="168"/>
      <c r="BP11" s="169"/>
      <c r="BQ11" s="173">
        <f>295.03-BM11</f>
        <v>187.02999999999997</v>
      </c>
      <c r="BR11" s="174"/>
      <c r="BS11" s="174"/>
      <c r="BT11" s="174"/>
      <c r="BU11" s="175"/>
    </row>
    <row r="12" spans="1:73" ht="12.75" customHeight="1" x14ac:dyDescent="0.2">
      <c r="A12" s="7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62"/>
      <c r="AK12" s="162"/>
      <c r="AL12" s="162"/>
      <c r="AM12" s="162"/>
      <c r="AN12" s="162"/>
      <c r="AO12" s="162"/>
      <c r="AP12" s="162"/>
      <c r="AQ12" s="162"/>
      <c r="AR12" s="162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9"/>
      <c r="BG12" s="22"/>
      <c r="BH12" s="176">
        <v>120</v>
      </c>
      <c r="BI12" s="177"/>
      <c r="BJ12" s="177"/>
      <c r="BK12" s="177"/>
      <c r="BL12" s="177"/>
      <c r="BM12" s="178">
        <v>101</v>
      </c>
      <c r="BN12" s="178"/>
      <c r="BO12" s="178"/>
      <c r="BP12" s="179"/>
      <c r="BQ12" s="180">
        <f t="shared" ref="BQ12:BQ22" si="0">295.03-BM12</f>
        <v>194.02999999999997</v>
      </c>
      <c r="BR12" s="181"/>
      <c r="BS12" s="181"/>
      <c r="BT12" s="181"/>
      <c r="BU12" s="182"/>
    </row>
    <row r="13" spans="1:73" ht="12.75" customHeight="1" x14ac:dyDescent="0.2">
      <c r="A13" s="7"/>
      <c r="B13" s="160" t="s">
        <v>39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1">
        <f>'1. DATOS'!F17+'1. DATOS'!F18</f>
        <v>140</v>
      </c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2">
        <v>0.94</v>
      </c>
      <c r="AK13" s="162"/>
      <c r="AL13" s="162"/>
      <c r="AM13" s="162"/>
      <c r="AN13" s="162"/>
      <c r="AO13" s="162"/>
      <c r="AP13" s="162"/>
      <c r="AQ13" s="162"/>
      <c r="AR13" s="162"/>
      <c r="AS13" s="161">
        <f>'1. DATOS'!K17+'1. DATOS'!K18</f>
        <v>131.6</v>
      </c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9"/>
      <c r="BG13" s="22"/>
      <c r="BH13" s="176">
        <v>110</v>
      </c>
      <c r="BI13" s="177"/>
      <c r="BJ13" s="177"/>
      <c r="BK13" s="177"/>
      <c r="BL13" s="177"/>
      <c r="BM13" s="178">
        <v>93</v>
      </c>
      <c r="BN13" s="178"/>
      <c r="BO13" s="178"/>
      <c r="BP13" s="179"/>
      <c r="BQ13" s="180">
        <f t="shared" si="0"/>
        <v>202.02999999999997</v>
      </c>
      <c r="BR13" s="181"/>
      <c r="BS13" s="181"/>
      <c r="BT13" s="181"/>
      <c r="BU13" s="182"/>
    </row>
    <row r="14" spans="1:73" ht="12.75" customHeight="1" x14ac:dyDescent="0.2">
      <c r="A14" s="7"/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2"/>
      <c r="AK14" s="162"/>
      <c r="AL14" s="162"/>
      <c r="AM14" s="162"/>
      <c r="AN14" s="162"/>
      <c r="AO14" s="162"/>
      <c r="AP14" s="162"/>
      <c r="AQ14" s="162"/>
      <c r="AR14" s="162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9"/>
      <c r="BG14" s="22"/>
      <c r="BH14" s="176">
        <v>100</v>
      </c>
      <c r="BI14" s="177"/>
      <c r="BJ14" s="177"/>
      <c r="BK14" s="177"/>
      <c r="BL14" s="177"/>
      <c r="BM14" s="178">
        <v>84</v>
      </c>
      <c r="BN14" s="178"/>
      <c r="BO14" s="178"/>
      <c r="BP14" s="179"/>
      <c r="BQ14" s="180">
        <f t="shared" si="0"/>
        <v>211.02999999999997</v>
      </c>
      <c r="BR14" s="181"/>
      <c r="BS14" s="181"/>
      <c r="BT14" s="181"/>
      <c r="BU14" s="182"/>
    </row>
    <row r="15" spans="1:73" ht="12.75" customHeight="1" x14ac:dyDescent="0.2">
      <c r="A15" s="7"/>
      <c r="B15" s="160" t="s">
        <v>40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1">
        <f>'1. DATOS'!F19</f>
        <v>0</v>
      </c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2">
        <v>1.8540000000000001</v>
      </c>
      <c r="AK15" s="162"/>
      <c r="AL15" s="162"/>
      <c r="AM15" s="162"/>
      <c r="AN15" s="162"/>
      <c r="AO15" s="162"/>
      <c r="AP15" s="162"/>
      <c r="AQ15" s="162"/>
      <c r="AR15" s="162"/>
      <c r="AS15" s="161">
        <f>'1. DATOS'!K19</f>
        <v>0</v>
      </c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9"/>
      <c r="BG15" s="22"/>
      <c r="BH15" s="176">
        <v>90</v>
      </c>
      <c r="BI15" s="177"/>
      <c r="BJ15" s="177"/>
      <c r="BK15" s="177"/>
      <c r="BL15" s="177"/>
      <c r="BM15" s="178">
        <v>76</v>
      </c>
      <c r="BN15" s="178"/>
      <c r="BO15" s="178"/>
      <c r="BP15" s="179"/>
      <c r="BQ15" s="180">
        <f t="shared" si="0"/>
        <v>219.02999999999997</v>
      </c>
      <c r="BR15" s="181"/>
      <c r="BS15" s="181"/>
      <c r="BT15" s="181"/>
      <c r="BU15" s="182"/>
    </row>
    <row r="16" spans="1:73" ht="12.75" customHeight="1" x14ac:dyDescent="0.2">
      <c r="A16" s="7"/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2"/>
      <c r="AK16" s="162"/>
      <c r="AL16" s="162"/>
      <c r="AM16" s="162"/>
      <c r="AN16" s="162"/>
      <c r="AO16" s="162"/>
      <c r="AP16" s="162"/>
      <c r="AQ16" s="162"/>
      <c r="AR16" s="162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9"/>
      <c r="BG16" s="22"/>
      <c r="BH16" s="176">
        <v>80</v>
      </c>
      <c r="BI16" s="177"/>
      <c r="BJ16" s="177"/>
      <c r="BK16" s="177"/>
      <c r="BL16" s="177"/>
      <c r="BM16" s="178">
        <v>68</v>
      </c>
      <c r="BN16" s="178"/>
      <c r="BO16" s="178"/>
      <c r="BP16" s="179"/>
      <c r="BQ16" s="180">
        <f t="shared" si="0"/>
        <v>227.02999999999997</v>
      </c>
      <c r="BR16" s="181"/>
      <c r="BS16" s="181"/>
      <c r="BT16" s="181"/>
      <c r="BU16" s="182"/>
    </row>
    <row r="17" spans="1:74" ht="12.75" customHeight="1" x14ac:dyDescent="0.2">
      <c r="A17" s="7"/>
      <c r="B17" s="160" t="s">
        <v>57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1">
        <f>'1. DATOS'!F20</f>
        <v>10</v>
      </c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2">
        <v>2.4129999999999998</v>
      </c>
      <c r="AK17" s="162"/>
      <c r="AL17" s="162"/>
      <c r="AM17" s="162"/>
      <c r="AN17" s="162"/>
      <c r="AO17" s="162"/>
      <c r="AP17" s="162"/>
      <c r="AQ17" s="162"/>
      <c r="AR17" s="162"/>
      <c r="AS17" s="161">
        <f>'1. DATOS'!K20</f>
        <v>24.13</v>
      </c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9"/>
      <c r="BG17" s="22"/>
      <c r="BH17" s="176">
        <v>70</v>
      </c>
      <c r="BI17" s="177"/>
      <c r="BJ17" s="177"/>
      <c r="BK17" s="177"/>
      <c r="BL17" s="177"/>
      <c r="BM17" s="178">
        <v>59</v>
      </c>
      <c r="BN17" s="178"/>
      <c r="BO17" s="178"/>
      <c r="BP17" s="179"/>
      <c r="BQ17" s="180">
        <f t="shared" si="0"/>
        <v>236.02999999999997</v>
      </c>
      <c r="BR17" s="181"/>
      <c r="BS17" s="181"/>
      <c r="BT17" s="181"/>
      <c r="BU17" s="182"/>
    </row>
    <row r="18" spans="1:74" ht="12.75" customHeight="1" x14ac:dyDescent="0.2">
      <c r="A18" s="7"/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2"/>
      <c r="AK18" s="162"/>
      <c r="AL18" s="162"/>
      <c r="AM18" s="162"/>
      <c r="AN18" s="162"/>
      <c r="AO18" s="162"/>
      <c r="AP18" s="162"/>
      <c r="AQ18" s="162"/>
      <c r="AR18" s="162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9"/>
      <c r="BG18" s="22"/>
      <c r="BH18" s="176">
        <v>60</v>
      </c>
      <c r="BI18" s="177"/>
      <c r="BJ18" s="177"/>
      <c r="BK18" s="177"/>
      <c r="BL18" s="177"/>
      <c r="BM18" s="178">
        <v>51</v>
      </c>
      <c r="BN18" s="178"/>
      <c r="BO18" s="178"/>
      <c r="BP18" s="179"/>
      <c r="BQ18" s="180">
        <f t="shared" si="0"/>
        <v>244.02999999999997</v>
      </c>
      <c r="BR18" s="181"/>
      <c r="BS18" s="181"/>
      <c r="BT18" s="181"/>
      <c r="BU18" s="182"/>
    </row>
    <row r="19" spans="1:74" ht="12.75" customHeight="1" x14ac:dyDescent="0.2">
      <c r="A19" s="7"/>
      <c r="B19" s="160" t="s">
        <v>58</v>
      </c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1">
        <f>'1. DATOS'!F21</f>
        <v>2</v>
      </c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2">
        <v>3.1240000000000001</v>
      </c>
      <c r="AK19" s="162"/>
      <c r="AL19" s="162"/>
      <c r="AM19" s="162"/>
      <c r="AN19" s="162"/>
      <c r="AO19" s="162"/>
      <c r="AP19" s="162"/>
      <c r="AQ19" s="162"/>
      <c r="AR19" s="162"/>
      <c r="AS19" s="161">
        <f>'1. DATOS'!K21</f>
        <v>6.25</v>
      </c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9"/>
      <c r="BG19" s="22"/>
      <c r="BH19" s="176">
        <v>50</v>
      </c>
      <c r="BI19" s="177"/>
      <c r="BJ19" s="177"/>
      <c r="BK19" s="177"/>
      <c r="BL19" s="177"/>
      <c r="BM19" s="178">
        <v>42</v>
      </c>
      <c r="BN19" s="178"/>
      <c r="BO19" s="178"/>
      <c r="BP19" s="179"/>
      <c r="BQ19" s="180">
        <f t="shared" si="0"/>
        <v>253.02999999999997</v>
      </c>
      <c r="BR19" s="181"/>
      <c r="BS19" s="181"/>
      <c r="BT19" s="181"/>
      <c r="BU19" s="182"/>
    </row>
    <row r="20" spans="1:74" ht="12.75" customHeight="1" thickBot="1" x14ac:dyDescent="0.25">
      <c r="A20" s="7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62"/>
      <c r="AK20" s="162"/>
      <c r="AL20" s="162"/>
      <c r="AM20" s="162"/>
      <c r="AN20" s="162"/>
      <c r="AO20" s="162"/>
      <c r="AP20" s="162"/>
      <c r="AQ20" s="162"/>
      <c r="AR20" s="162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9"/>
      <c r="BG20" s="22"/>
      <c r="BH20" s="176">
        <v>40</v>
      </c>
      <c r="BI20" s="177"/>
      <c r="BJ20" s="177"/>
      <c r="BK20" s="177"/>
      <c r="BL20" s="177"/>
      <c r="BM20" s="178">
        <v>34</v>
      </c>
      <c r="BN20" s="178"/>
      <c r="BO20" s="178"/>
      <c r="BP20" s="179"/>
      <c r="BQ20" s="180">
        <f t="shared" si="0"/>
        <v>261.02999999999997</v>
      </c>
      <c r="BR20" s="181"/>
      <c r="BS20" s="181"/>
      <c r="BT20" s="181"/>
      <c r="BU20" s="182"/>
    </row>
    <row r="21" spans="1:74" ht="12.75" customHeight="1" x14ac:dyDescent="0.2">
      <c r="A21" s="7"/>
      <c r="B21" s="185">
        <v>1</v>
      </c>
      <c r="C21" s="185"/>
      <c r="D21" s="17"/>
      <c r="E21" s="17"/>
      <c r="F21" s="17"/>
      <c r="G21" s="17"/>
      <c r="H21" s="17"/>
      <c r="I21" s="17"/>
      <c r="J21" s="17"/>
      <c r="K21" s="150" t="s">
        <v>9</v>
      </c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87">
        <f>'1. DATOS'!F23</f>
        <v>942</v>
      </c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9"/>
      <c r="AJ21" s="193" t="s">
        <v>5</v>
      </c>
      <c r="AK21" s="193"/>
      <c r="AL21" s="193"/>
      <c r="AM21" s="193"/>
      <c r="AN21" s="193"/>
      <c r="AO21" s="193"/>
      <c r="AP21" s="193"/>
      <c r="AQ21" s="193"/>
      <c r="AR21" s="193"/>
      <c r="AS21" s="194">
        <f>'1. DATOS'!K23</f>
        <v>1018</v>
      </c>
      <c r="AT21" s="195"/>
      <c r="AU21" s="195"/>
      <c r="AV21" s="195"/>
      <c r="AW21" s="195"/>
      <c r="AX21" s="195"/>
      <c r="AY21" s="195"/>
      <c r="AZ21" s="195"/>
      <c r="BA21" s="195"/>
      <c r="BB21" s="195"/>
      <c r="BC21" s="195"/>
      <c r="BD21" s="195"/>
      <c r="BE21" s="196"/>
      <c r="BF21" s="9"/>
      <c r="BG21" s="22"/>
      <c r="BH21" s="176">
        <v>30</v>
      </c>
      <c r="BI21" s="177"/>
      <c r="BJ21" s="177"/>
      <c r="BK21" s="177"/>
      <c r="BL21" s="177"/>
      <c r="BM21" s="178">
        <v>26</v>
      </c>
      <c r="BN21" s="178"/>
      <c r="BO21" s="178"/>
      <c r="BP21" s="179"/>
      <c r="BQ21" s="180">
        <f t="shared" si="0"/>
        <v>269.02999999999997</v>
      </c>
      <c r="BR21" s="181"/>
      <c r="BS21" s="181"/>
      <c r="BT21" s="181"/>
      <c r="BU21" s="182"/>
    </row>
    <row r="22" spans="1:74" ht="12.75" customHeight="1" thickBot="1" x14ac:dyDescent="0.25">
      <c r="A22" s="7"/>
      <c r="B22" s="185"/>
      <c r="C22" s="185"/>
      <c r="D22" s="17"/>
      <c r="E22" s="17"/>
      <c r="F22" s="17"/>
      <c r="G22" s="17"/>
      <c r="H22" s="17"/>
      <c r="I22" s="17"/>
      <c r="J22" s="17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90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2"/>
      <c r="AJ22" s="193"/>
      <c r="AK22" s="193"/>
      <c r="AL22" s="193"/>
      <c r="AM22" s="193"/>
      <c r="AN22" s="193"/>
      <c r="AO22" s="193"/>
      <c r="AP22" s="193"/>
      <c r="AQ22" s="193"/>
      <c r="AR22" s="193"/>
      <c r="AS22" s="197"/>
      <c r="AT22" s="198"/>
      <c r="AU22" s="198"/>
      <c r="AV22" s="198"/>
      <c r="AW22" s="198"/>
      <c r="AX22" s="198"/>
      <c r="AY22" s="198"/>
      <c r="AZ22" s="198"/>
      <c r="BA22" s="198"/>
      <c r="BB22" s="198"/>
      <c r="BC22" s="198"/>
      <c r="BD22" s="198"/>
      <c r="BE22" s="199"/>
      <c r="BF22" s="9"/>
      <c r="BG22" s="22"/>
      <c r="BH22" s="200">
        <v>20</v>
      </c>
      <c r="BI22" s="201"/>
      <c r="BJ22" s="201"/>
      <c r="BK22" s="201"/>
      <c r="BL22" s="201"/>
      <c r="BM22" s="202">
        <v>17</v>
      </c>
      <c r="BN22" s="202"/>
      <c r="BO22" s="202"/>
      <c r="BP22" s="203"/>
      <c r="BQ22" s="204">
        <f t="shared" si="0"/>
        <v>278.02999999999997</v>
      </c>
      <c r="BR22" s="205"/>
      <c r="BS22" s="205"/>
      <c r="BT22" s="205"/>
      <c r="BU22" s="206"/>
    </row>
    <row r="23" spans="1:74" ht="12.75" customHeight="1" x14ac:dyDescent="0.2">
      <c r="A23" s="7"/>
      <c r="B23" s="186"/>
      <c r="C23" s="186"/>
      <c r="D23" s="18"/>
      <c r="E23" s="18"/>
      <c r="F23" s="18"/>
      <c r="G23" s="18"/>
      <c r="H23" s="18"/>
      <c r="I23" s="18"/>
      <c r="J23" s="18"/>
      <c r="K23" s="18"/>
      <c r="L23" s="18"/>
      <c r="M23" s="207" t="s">
        <v>51</v>
      </c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9"/>
      <c r="BE23" s="9"/>
      <c r="BF23" s="9"/>
      <c r="BG23" s="21"/>
      <c r="BH23" s="208"/>
      <c r="BI23" s="208"/>
      <c r="BJ23" s="208"/>
      <c r="BK23" s="208"/>
      <c r="BL23" s="208"/>
      <c r="BM23" s="209"/>
      <c r="BN23" s="209"/>
      <c r="BO23" s="209"/>
      <c r="BP23" s="209"/>
      <c r="BQ23" s="174"/>
      <c r="BR23" s="174"/>
      <c r="BS23" s="174"/>
      <c r="BT23" s="174"/>
      <c r="BU23" s="174"/>
    </row>
    <row r="24" spans="1:74" ht="12.75" customHeight="1" x14ac:dyDescent="0.25">
      <c r="A24" s="7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11"/>
      <c r="Z24" s="35"/>
      <c r="AA24" s="35"/>
      <c r="AB24" s="35"/>
      <c r="AC24" s="35"/>
      <c r="AD24" s="35"/>
      <c r="AE24" s="35"/>
      <c r="AF24" s="35"/>
      <c r="AG24" s="35"/>
      <c r="AH24" s="216" t="s">
        <v>52</v>
      </c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34"/>
      <c r="AX24" s="9"/>
      <c r="AY24" s="9"/>
      <c r="AZ24" s="9"/>
      <c r="BA24" s="9"/>
      <c r="BB24" s="9"/>
      <c r="BC24" s="9"/>
      <c r="BD24" s="9"/>
      <c r="BE24" s="9"/>
      <c r="BF24" s="225" t="s">
        <v>66</v>
      </c>
      <c r="BG24" s="226"/>
      <c r="BH24" s="231" t="s">
        <v>62</v>
      </c>
      <c r="BI24" s="232"/>
      <c r="BJ24" s="232"/>
      <c r="BK24" s="232"/>
      <c r="BL24" s="232"/>
      <c r="BM24" s="232"/>
      <c r="BN24" s="231" t="s">
        <v>63</v>
      </c>
      <c r="BO24" s="232"/>
      <c r="BP24" s="232"/>
      <c r="BQ24" s="232"/>
      <c r="BR24" s="232"/>
      <c r="BS24" s="232"/>
      <c r="BT24" s="232"/>
      <c r="BU24" s="239"/>
    </row>
    <row r="25" spans="1:74" ht="12.75" customHeight="1" thickBot="1" x14ac:dyDescent="0.3">
      <c r="A25" s="7"/>
      <c r="B25" s="185">
        <v>2</v>
      </c>
      <c r="C25" s="185"/>
      <c r="D25" s="9"/>
      <c r="E25" s="9"/>
      <c r="F25" s="1"/>
      <c r="G25" s="1"/>
      <c r="H25" s="1"/>
      <c r="I25" s="1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36"/>
      <c r="Z25" s="36"/>
      <c r="AA25" s="36"/>
      <c r="AB25" s="36"/>
      <c r="AC25" s="36"/>
      <c r="AD25" s="36"/>
      <c r="AE25" s="36"/>
      <c r="AF25" s="36"/>
      <c r="AG25" s="36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44"/>
      <c r="AX25" s="9"/>
      <c r="AY25" s="9"/>
      <c r="AZ25" s="9"/>
      <c r="BA25" s="9"/>
      <c r="BB25" s="9"/>
      <c r="BC25" s="9"/>
      <c r="BD25" s="54"/>
      <c r="BE25" s="9"/>
      <c r="BF25" s="227"/>
      <c r="BG25" s="228"/>
      <c r="BH25" s="180" t="s">
        <v>69</v>
      </c>
      <c r="BI25" s="181"/>
      <c r="BJ25" s="181"/>
      <c r="BK25" s="181"/>
      <c r="BL25" s="181"/>
      <c r="BM25" s="181"/>
      <c r="BN25" s="233" t="s">
        <v>65</v>
      </c>
      <c r="BO25" s="234"/>
      <c r="BP25" s="234"/>
      <c r="BQ25" s="234"/>
      <c r="BR25" s="234"/>
      <c r="BS25" s="234"/>
      <c r="BT25" s="234"/>
      <c r="BU25" s="235"/>
    </row>
    <row r="26" spans="1:74" ht="12.75" customHeight="1" x14ac:dyDescent="0.25">
      <c r="A26" s="7"/>
      <c r="B26" s="185"/>
      <c r="C26" s="185"/>
      <c r="D26" s="9"/>
      <c r="E26" s="36"/>
      <c r="F26" s="1"/>
      <c r="G26" s="1"/>
      <c r="H26" s="1"/>
      <c r="I26" s="1"/>
      <c r="J26" s="36"/>
      <c r="K26" s="36"/>
      <c r="L26" s="36"/>
      <c r="M26" s="218" t="s">
        <v>7</v>
      </c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150" t="s">
        <v>2</v>
      </c>
      <c r="AE26" s="150"/>
      <c r="AF26" s="150"/>
      <c r="AG26" s="150"/>
      <c r="AH26" s="219">
        <f>'1. DATOS'!K25</f>
        <v>1.08</v>
      </c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  <c r="AT26" s="220"/>
      <c r="AU26" s="220"/>
      <c r="AV26" s="221"/>
      <c r="AW26" s="9"/>
      <c r="AX26" s="9"/>
      <c r="AY26" s="9"/>
      <c r="AZ26" s="9"/>
      <c r="BA26" s="9"/>
      <c r="BB26" s="9"/>
      <c r="BC26" s="9"/>
      <c r="BD26" s="54"/>
      <c r="BE26" s="9"/>
      <c r="BF26" s="227"/>
      <c r="BG26" s="228"/>
      <c r="BH26" s="180" t="s">
        <v>70</v>
      </c>
      <c r="BI26" s="181"/>
      <c r="BJ26" s="181"/>
      <c r="BK26" s="181"/>
      <c r="BL26" s="181"/>
      <c r="BM26" s="181"/>
      <c r="BN26" s="233" t="s">
        <v>65</v>
      </c>
      <c r="BO26" s="234"/>
      <c r="BP26" s="234"/>
      <c r="BQ26" s="234"/>
      <c r="BR26" s="234"/>
      <c r="BS26" s="234"/>
      <c r="BT26" s="234"/>
      <c r="BU26" s="235"/>
    </row>
    <row r="27" spans="1:74" ht="12.75" customHeight="1" thickBot="1" x14ac:dyDescent="0.3">
      <c r="A27" s="7"/>
      <c r="B27" s="185"/>
      <c r="C27" s="185"/>
      <c r="D27" s="9"/>
      <c r="E27" s="36"/>
      <c r="F27" s="36"/>
      <c r="G27" s="36"/>
      <c r="H27" s="36"/>
      <c r="I27" s="36"/>
      <c r="J27" s="36"/>
      <c r="K27" s="36"/>
      <c r="L27" s="36"/>
      <c r="M27" s="210" t="s">
        <v>8</v>
      </c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150"/>
      <c r="AE27" s="150"/>
      <c r="AF27" s="150"/>
      <c r="AG27" s="150"/>
      <c r="AH27" s="222"/>
      <c r="AI27" s="223"/>
      <c r="AJ27" s="223"/>
      <c r="AK27" s="223"/>
      <c r="AL27" s="223"/>
      <c r="AM27" s="223"/>
      <c r="AN27" s="223"/>
      <c r="AO27" s="223"/>
      <c r="AP27" s="223"/>
      <c r="AQ27" s="223"/>
      <c r="AR27" s="223"/>
      <c r="AS27" s="223"/>
      <c r="AT27" s="223"/>
      <c r="AU27" s="223"/>
      <c r="AV27" s="224"/>
      <c r="AW27" s="9"/>
      <c r="AX27" s="9"/>
      <c r="AY27" s="9"/>
      <c r="AZ27" s="9"/>
      <c r="BA27" s="9"/>
      <c r="BB27" s="9"/>
      <c r="BC27" s="9"/>
      <c r="BD27" s="54"/>
      <c r="BE27" s="9"/>
      <c r="BF27" s="227"/>
      <c r="BG27" s="228"/>
      <c r="BH27" s="180" t="s">
        <v>71</v>
      </c>
      <c r="BI27" s="181"/>
      <c r="BJ27" s="181"/>
      <c r="BK27" s="181"/>
      <c r="BL27" s="181"/>
      <c r="BM27" s="181"/>
      <c r="BN27" s="233" t="s">
        <v>74</v>
      </c>
      <c r="BO27" s="234"/>
      <c r="BP27" s="234"/>
      <c r="BQ27" s="234"/>
      <c r="BR27" s="234"/>
      <c r="BS27" s="234"/>
      <c r="BT27" s="234"/>
      <c r="BU27" s="235"/>
      <c r="BV27" s="9"/>
    </row>
    <row r="28" spans="1:74" ht="12.75" customHeight="1" x14ac:dyDescent="0.25">
      <c r="A28" s="7"/>
      <c r="B28" s="186"/>
      <c r="C28" s="186"/>
      <c r="D28" s="18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211" t="s">
        <v>54</v>
      </c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18"/>
      <c r="AX28" s="18"/>
      <c r="AY28" s="18"/>
      <c r="AZ28" s="18"/>
      <c r="BA28" s="18"/>
      <c r="BB28" s="18"/>
      <c r="BC28" s="18"/>
      <c r="BD28" s="9"/>
      <c r="BE28" s="9"/>
      <c r="BF28" s="229"/>
      <c r="BG28" s="230"/>
      <c r="BH28" s="204" t="s">
        <v>72</v>
      </c>
      <c r="BI28" s="205"/>
      <c r="BJ28" s="205"/>
      <c r="BK28" s="205"/>
      <c r="BL28" s="205"/>
      <c r="BM28" s="205"/>
      <c r="BN28" s="236" t="s">
        <v>64</v>
      </c>
      <c r="BO28" s="237"/>
      <c r="BP28" s="237"/>
      <c r="BQ28" s="237"/>
      <c r="BR28" s="237"/>
      <c r="BS28" s="237"/>
      <c r="BT28" s="237"/>
      <c r="BU28" s="238"/>
      <c r="BV28" s="9"/>
    </row>
    <row r="29" spans="1:74" s="5" customFormat="1" ht="11.25" customHeight="1" x14ac:dyDescent="0.45">
      <c r="A29" s="8"/>
      <c r="B29" s="212">
        <v>3</v>
      </c>
      <c r="C29" s="212"/>
      <c r="D29" s="37"/>
      <c r="E29" s="214" t="s">
        <v>10</v>
      </c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5"/>
      <c r="BE29" s="215"/>
      <c r="BF29" s="215"/>
      <c r="BG29" s="215"/>
      <c r="BH29" s="214"/>
      <c r="BI29" s="214"/>
      <c r="BJ29" s="214"/>
      <c r="BK29" s="214"/>
      <c r="BL29" s="214"/>
      <c r="BM29" s="214"/>
      <c r="BN29" s="214"/>
      <c r="BO29" s="214"/>
      <c r="BP29" s="214"/>
      <c r="BQ29" s="214"/>
      <c r="BR29" s="214"/>
      <c r="BS29" s="214"/>
      <c r="BT29" s="16"/>
      <c r="BV29" s="8"/>
    </row>
    <row r="30" spans="1:74" s="2" customFormat="1" ht="3.75" customHeight="1" x14ac:dyDescent="0.45">
      <c r="A30" s="3"/>
      <c r="B30" s="212"/>
      <c r="C30" s="212"/>
      <c r="D30" s="37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5"/>
      <c r="AP30" s="215"/>
      <c r="AQ30" s="215"/>
      <c r="AR30" s="215"/>
      <c r="AS30" s="215"/>
      <c r="AT30" s="215"/>
      <c r="AU30" s="215"/>
      <c r="AV30" s="215"/>
      <c r="AW30" s="215"/>
      <c r="AX30" s="215"/>
      <c r="AY30" s="215"/>
      <c r="AZ30" s="215"/>
      <c r="BA30" s="215"/>
      <c r="BB30" s="215"/>
      <c r="BC30" s="215"/>
      <c r="BD30" s="215"/>
      <c r="BE30" s="215"/>
      <c r="BF30" s="215"/>
      <c r="BG30" s="215"/>
      <c r="BH30" s="215"/>
      <c r="BI30" s="215"/>
      <c r="BJ30" s="215"/>
      <c r="BK30" s="215"/>
      <c r="BL30" s="215"/>
      <c r="BM30" s="215"/>
      <c r="BN30" s="215"/>
      <c r="BO30" s="215"/>
      <c r="BP30" s="215"/>
      <c r="BQ30" s="215"/>
      <c r="BR30" s="215"/>
      <c r="BS30" s="215"/>
      <c r="BT30" s="16"/>
      <c r="BV30" s="3"/>
    </row>
    <row r="31" spans="1:74" s="4" customFormat="1" ht="11.25" customHeight="1" x14ac:dyDescent="0.45">
      <c r="A31" s="6"/>
      <c r="B31" s="212"/>
      <c r="C31" s="212"/>
      <c r="D31" s="37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  <c r="BI31" s="215"/>
      <c r="BJ31" s="215"/>
      <c r="BK31" s="215"/>
      <c r="BL31" s="215"/>
      <c r="BM31" s="215"/>
      <c r="BN31" s="215"/>
      <c r="BO31" s="215"/>
      <c r="BP31" s="215"/>
      <c r="BQ31" s="215"/>
      <c r="BR31" s="215"/>
      <c r="BS31" s="215"/>
      <c r="BT31" s="41"/>
      <c r="BU31" s="6"/>
      <c r="BV31" s="6"/>
    </row>
    <row r="32" spans="1:74" s="4" customFormat="1" ht="3.9" customHeight="1" x14ac:dyDescent="0.2">
      <c r="A32" s="6"/>
      <c r="B32" s="213"/>
      <c r="C32" s="213"/>
      <c r="D32" s="25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3"/>
      <c r="BU32" s="6"/>
      <c r="BV32" s="6"/>
    </row>
    <row r="33" spans="1:74" s="4" customFormat="1" ht="8.4" customHeight="1" x14ac:dyDescent="0.2">
      <c r="A33" s="6"/>
      <c r="B33" s="240" t="s">
        <v>11</v>
      </c>
      <c r="C33" s="10"/>
      <c r="D33" s="10"/>
      <c r="E33" s="12"/>
      <c r="F33" s="15"/>
      <c r="G33" s="28"/>
      <c r="H33" s="12"/>
      <c r="I33" s="12"/>
      <c r="J33" s="12"/>
      <c r="K33" s="12"/>
      <c r="L33" s="28"/>
      <c r="M33" s="12"/>
      <c r="N33" s="12"/>
      <c r="O33" s="12"/>
      <c r="P33" s="15"/>
      <c r="Q33" s="28"/>
      <c r="R33" s="12"/>
      <c r="S33" s="12"/>
      <c r="T33" s="12"/>
      <c r="U33" s="12"/>
      <c r="V33" s="28"/>
      <c r="W33" s="12"/>
      <c r="X33" s="12"/>
      <c r="Y33" s="12"/>
      <c r="Z33" s="15"/>
      <c r="AA33" s="28"/>
      <c r="AB33" s="12"/>
      <c r="AC33" s="12"/>
      <c r="AD33" s="12"/>
      <c r="AE33" s="12"/>
      <c r="AF33" s="28"/>
      <c r="AG33" s="12"/>
      <c r="AH33" s="12"/>
      <c r="AI33" s="12"/>
      <c r="AJ33" s="15"/>
      <c r="AK33" s="28"/>
      <c r="AL33" s="12"/>
      <c r="AM33" s="12"/>
      <c r="AN33" s="12"/>
      <c r="AO33" s="12"/>
      <c r="AP33" s="28"/>
      <c r="AQ33" s="12"/>
      <c r="AR33" s="12"/>
      <c r="AS33" s="12"/>
      <c r="AT33" s="12"/>
      <c r="AU33" s="12"/>
      <c r="AV33" s="12"/>
      <c r="AW33" s="12"/>
      <c r="AX33" s="28"/>
      <c r="AY33" s="12"/>
      <c r="AZ33" s="12"/>
      <c r="BA33" s="12"/>
      <c r="BB33" s="12"/>
      <c r="BC33" s="28"/>
      <c r="BD33" s="12"/>
      <c r="BE33" s="12"/>
      <c r="BF33" s="12"/>
      <c r="BG33" s="15"/>
      <c r="BH33" s="28"/>
      <c r="BI33" s="12"/>
      <c r="BJ33" s="12"/>
      <c r="BK33" s="12"/>
      <c r="BL33" s="12"/>
      <c r="BM33" s="28"/>
      <c r="BN33" s="12"/>
      <c r="BO33" s="12"/>
      <c r="BP33" s="12"/>
      <c r="BQ33" s="12"/>
      <c r="BR33" s="28"/>
      <c r="BS33" s="12"/>
      <c r="BT33" s="15"/>
      <c r="BU33" s="26"/>
      <c r="BV33" s="6"/>
    </row>
    <row r="34" spans="1:74" s="4" customFormat="1" ht="8.4" customHeight="1" x14ac:dyDescent="0.2">
      <c r="A34" s="6"/>
      <c r="B34" s="241"/>
      <c r="C34" s="13"/>
      <c r="D34" s="13"/>
      <c r="E34" s="6"/>
      <c r="F34" s="29"/>
      <c r="G34" s="26"/>
      <c r="H34" s="6"/>
      <c r="I34" s="6"/>
      <c r="J34" s="6"/>
      <c r="K34" s="6"/>
      <c r="L34" s="26"/>
      <c r="M34" s="6"/>
      <c r="N34" s="6"/>
      <c r="O34" s="6"/>
      <c r="P34" s="29"/>
      <c r="Q34" s="26"/>
      <c r="R34" s="6"/>
      <c r="S34" s="6"/>
      <c r="T34" s="6"/>
      <c r="U34" s="6"/>
      <c r="V34" s="26"/>
      <c r="W34" s="6"/>
      <c r="X34" s="6"/>
      <c r="Y34" s="6"/>
      <c r="Z34" s="29"/>
      <c r="AA34" s="26"/>
      <c r="AB34" s="6"/>
      <c r="AC34" s="6"/>
      <c r="AD34" s="6"/>
      <c r="AE34" s="6"/>
      <c r="AF34" s="26"/>
      <c r="AG34" s="6"/>
      <c r="AH34" s="6"/>
      <c r="AI34" s="6"/>
      <c r="AJ34" s="29"/>
      <c r="AK34" s="26"/>
      <c r="AL34" s="6"/>
      <c r="AM34" s="6"/>
      <c r="AN34" s="6"/>
      <c r="AO34" s="6"/>
      <c r="AP34" s="26"/>
      <c r="AQ34" s="6"/>
      <c r="AR34" s="6"/>
      <c r="AS34" s="6"/>
      <c r="AT34" s="6"/>
      <c r="AU34" s="6"/>
      <c r="AV34" s="6"/>
      <c r="AW34" s="6"/>
      <c r="AX34" s="26"/>
      <c r="AY34" s="6"/>
      <c r="AZ34" s="6"/>
      <c r="BA34" s="6"/>
      <c r="BB34" s="6"/>
      <c r="BC34" s="26"/>
      <c r="BD34" s="6"/>
      <c r="BE34" s="6"/>
      <c r="BF34" s="6"/>
      <c r="BG34" s="29"/>
      <c r="BH34" s="26"/>
      <c r="BI34" s="6"/>
      <c r="BJ34" s="6"/>
      <c r="BK34" s="6"/>
      <c r="BL34" s="6"/>
      <c r="BM34" s="26"/>
      <c r="BN34" s="6"/>
      <c r="BO34" s="6"/>
      <c r="BP34" s="6"/>
      <c r="BQ34" s="6"/>
      <c r="BR34" s="26"/>
      <c r="BS34" s="6"/>
      <c r="BT34" s="29"/>
      <c r="BU34" s="26"/>
      <c r="BV34" s="6"/>
    </row>
    <row r="35" spans="1:74" s="4" customFormat="1" ht="8.4" customHeight="1" x14ac:dyDescent="0.2">
      <c r="A35" s="6"/>
      <c r="B35" s="241"/>
      <c r="C35" s="13"/>
      <c r="D35" s="13"/>
      <c r="E35" s="6"/>
      <c r="F35" s="29"/>
      <c r="G35" s="26"/>
      <c r="H35" s="6"/>
      <c r="I35" s="6"/>
      <c r="J35" s="6"/>
      <c r="K35" s="6"/>
      <c r="L35" s="26"/>
      <c r="M35" s="6"/>
      <c r="N35" s="6"/>
      <c r="O35" s="6"/>
      <c r="P35" s="29"/>
      <c r="Q35" s="26"/>
      <c r="R35" s="6"/>
      <c r="S35" s="6"/>
      <c r="T35" s="6"/>
      <c r="U35" s="6"/>
      <c r="V35" s="26"/>
      <c r="W35" s="6"/>
      <c r="X35" s="6"/>
      <c r="Y35" s="6"/>
      <c r="Z35" s="29"/>
      <c r="AA35" s="26"/>
      <c r="AB35" s="6"/>
      <c r="AC35" s="6"/>
      <c r="AD35" s="6"/>
      <c r="AE35" s="6"/>
      <c r="AF35" s="26"/>
      <c r="AG35" s="6"/>
      <c r="AH35" s="6"/>
      <c r="AI35" s="6"/>
      <c r="AJ35" s="29"/>
      <c r="AK35" s="26"/>
      <c r="AL35" s="6"/>
      <c r="AM35" s="6"/>
      <c r="AN35" s="6"/>
      <c r="AO35" s="6"/>
      <c r="AP35" s="26"/>
      <c r="AQ35" s="6"/>
      <c r="AR35" s="6"/>
      <c r="AS35" s="6"/>
      <c r="AT35" s="6"/>
      <c r="AU35" s="6"/>
      <c r="AV35" s="6"/>
      <c r="AW35" s="6"/>
      <c r="AX35" s="26"/>
      <c r="AY35" s="6"/>
      <c r="AZ35" s="6"/>
      <c r="BA35" s="6"/>
      <c r="BB35" s="6"/>
      <c r="BC35" s="26"/>
      <c r="BD35" s="6"/>
      <c r="BE35" s="6"/>
      <c r="BF35" s="6"/>
      <c r="BG35" s="29"/>
      <c r="BH35" s="26"/>
      <c r="BI35" s="6"/>
      <c r="BJ35" s="6"/>
      <c r="BK35" s="6"/>
      <c r="BL35" s="6"/>
      <c r="BM35" s="26"/>
      <c r="BN35" s="6"/>
      <c r="BO35" s="6"/>
      <c r="BP35" s="6"/>
      <c r="BQ35" s="6"/>
      <c r="BR35" s="26"/>
      <c r="BS35" s="6"/>
      <c r="BT35" s="29"/>
      <c r="BU35" s="26"/>
      <c r="BV35" s="6"/>
    </row>
    <row r="36" spans="1:74" s="4" customFormat="1" ht="8.4" customHeight="1" x14ac:dyDescent="0.2">
      <c r="A36" s="6"/>
      <c r="B36" s="241"/>
      <c r="C36" s="242">
        <v>1050</v>
      </c>
      <c r="D36" s="242"/>
      <c r="E36" s="6"/>
      <c r="F36" s="29"/>
      <c r="G36" s="26"/>
      <c r="H36" s="6"/>
      <c r="I36" s="6"/>
      <c r="J36" s="6"/>
      <c r="K36" s="6"/>
      <c r="L36" s="26"/>
      <c r="M36" s="6"/>
      <c r="N36" s="6"/>
      <c r="O36" s="6"/>
      <c r="P36" s="29"/>
      <c r="Q36" s="26"/>
      <c r="R36" s="6"/>
      <c r="S36" s="6"/>
      <c r="T36" s="6"/>
      <c r="U36" s="6"/>
      <c r="V36" s="26"/>
      <c r="W36" s="6"/>
      <c r="X36" s="6"/>
      <c r="Y36" s="6"/>
      <c r="Z36" s="29"/>
      <c r="AA36" s="26"/>
      <c r="AB36" s="6"/>
      <c r="AC36" s="6"/>
      <c r="AD36" s="6"/>
      <c r="AE36" s="6"/>
      <c r="AF36" s="26"/>
      <c r="AG36" s="6"/>
      <c r="AH36" s="6"/>
      <c r="AI36" s="6"/>
      <c r="AJ36" s="29"/>
      <c r="AK36" s="26"/>
      <c r="AL36" s="6"/>
      <c r="AM36" s="6"/>
      <c r="AN36" s="6"/>
      <c r="AO36" s="6"/>
      <c r="AP36" s="26"/>
      <c r="AQ36" s="6"/>
      <c r="AR36" s="6"/>
      <c r="AS36" s="6"/>
      <c r="AT36" s="6"/>
      <c r="AU36" s="6"/>
      <c r="AV36" s="6"/>
      <c r="AW36" s="6"/>
      <c r="AX36" s="26"/>
      <c r="AY36" s="6"/>
      <c r="AZ36" s="6"/>
      <c r="BA36" s="6"/>
      <c r="BB36" s="6"/>
      <c r="BC36" s="26"/>
      <c r="BD36" s="6"/>
      <c r="BE36" s="6"/>
      <c r="BF36" s="6"/>
      <c r="BG36" s="29"/>
      <c r="BH36" s="26"/>
      <c r="BI36" s="6"/>
      <c r="BJ36" s="6"/>
      <c r="BK36" s="6"/>
      <c r="BL36" s="6"/>
      <c r="BM36" s="26"/>
      <c r="BN36" s="6"/>
      <c r="BO36" s="6"/>
      <c r="BP36" s="6"/>
      <c r="BQ36" s="6"/>
      <c r="BR36" s="26"/>
      <c r="BS36" s="6"/>
      <c r="BT36" s="29"/>
      <c r="BU36" s="26"/>
      <c r="BV36" s="6"/>
    </row>
    <row r="37" spans="1:74" s="4" customFormat="1" ht="8.4" customHeight="1" x14ac:dyDescent="0.2">
      <c r="A37" s="6"/>
      <c r="B37" s="241"/>
      <c r="C37" s="242"/>
      <c r="D37" s="242"/>
      <c r="E37" s="25"/>
      <c r="F37" s="30"/>
      <c r="G37" s="27"/>
      <c r="H37" s="25"/>
      <c r="I37" s="25"/>
      <c r="J37" s="25"/>
      <c r="K37" s="25"/>
      <c r="L37" s="27"/>
      <c r="M37" s="25"/>
      <c r="N37" s="25"/>
      <c r="O37" s="25"/>
      <c r="P37" s="30"/>
      <c r="Q37" s="27"/>
      <c r="R37" s="25"/>
      <c r="S37" s="25"/>
      <c r="T37" s="25"/>
      <c r="U37" s="25"/>
      <c r="V37" s="27"/>
      <c r="W37" s="25"/>
      <c r="X37" s="25"/>
      <c r="Y37" s="25"/>
      <c r="Z37" s="30"/>
      <c r="AA37" s="27"/>
      <c r="AB37" s="25"/>
      <c r="AC37" s="25"/>
      <c r="AD37" s="25"/>
      <c r="AE37" s="25"/>
      <c r="AF37" s="27"/>
      <c r="AG37" s="25"/>
      <c r="AH37" s="25"/>
      <c r="AI37" s="25"/>
      <c r="AJ37" s="30"/>
      <c r="AK37" s="27"/>
      <c r="AL37" s="25"/>
      <c r="AM37" s="25"/>
      <c r="AN37" s="25"/>
      <c r="AO37" s="25"/>
      <c r="AP37" s="27"/>
      <c r="AQ37" s="25"/>
      <c r="AR37" s="25"/>
      <c r="AS37" s="25"/>
      <c r="AT37" s="25"/>
      <c r="AU37" s="25"/>
      <c r="AV37" s="25"/>
      <c r="AW37" s="25"/>
      <c r="AX37" s="27"/>
      <c r="AY37" s="25"/>
      <c r="AZ37" s="25"/>
      <c r="BA37" s="25"/>
      <c r="BB37" s="25"/>
      <c r="BC37" s="27"/>
      <c r="BD37" s="25"/>
      <c r="BE37" s="25"/>
      <c r="BF37" s="25"/>
      <c r="BG37" s="30"/>
      <c r="BH37" s="27"/>
      <c r="BI37" s="25"/>
      <c r="BJ37" s="25"/>
      <c r="BK37" s="25"/>
      <c r="BL37" s="25"/>
      <c r="BM37" s="27"/>
      <c r="BN37" s="25"/>
      <c r="BO37" s="25"/>
      <c r="BP37" s="25"/>
      <c r="BQ37" s="25"/>
      <c r="BR37" s="27"/>
      <c r="BS37" s="25"/>
      <c r="BT37" s="30"/>
      <c r="BU37" s="26"/>
      <c r="BV37" s="6"/>
    </row>
    <row r="38" spans="1:74" s="4" customFormat="1" ht="8.4" customHeight="1" x14ac:dyDescent="0.2">
      <c r="A38" s="6"/>
      <c r="B38" s="241"/>
      <c r="C38" s="242"/>
      <c r="D38" s="242"/>
      <c r="E38" s="6"/>
      <c r="F38" s="29"/>
      <c r="G38" s="26"/>
      <c r="H38" s="6"/>
      <c r="I38" s="6"/>
      <c r="J38" s="6"/>
      <c r="K38" s="6"/>
      <c r="L38" s="26"/>
      <c r="M38" s="6"/>
      <c r="N38" s="6"/>
      <c r="O38" s="6"/>
      <c r="P38" s="29"/>
      <c r="Q38" s="26"/>
      <c r="R38" s="6"/>
      <c r="S38" s="6"/>
      <c r="T38" s="6"/>
      <c r="U38" s="6"/>
      <c r="V38" s="26"/>
      <c r="W38" s="6"/>
      <c r="X38" s="6"/>
      <c r="Y38" s="6"/>
      <c r="Z38" s="29"/>
      <c r="AA38" s="26"/>
      <c r="AB38" s="6"/>
      <c r="AC38" s="6"/>
      <c r="AD38" s="6"/>
      <c r="AE38" s="6"/>
      <c r="AF38" s="26"/>
      <c r="AG38" s="6"/>
      <c r="AH38" s="6"/>
      <c r="AI38" s="6"/>
      <c r="AJ38" s="29"/>
      <c r="AK38" s="26"/>
      <c r="AL38" s="6"/>
      <c r="AM38" s="6"/>
      <c r="AN38" s="6"/>
      <c r="AO38" s="6"/>
      <c r="AP38" s="26"/>
      <c r="AQ38" s="6"/>
      <c r="AR38" s="6"/>
      <c r="AS38" s="6"/>
      <c r="AT38" s="6"/>
      <c r="AU38" s="6"/>
      <c r="AV38" s="6"/>
      <c r="AW38" s="6"/>
      <c r="AX38" s="26"/>
      <c r="AY38" s="6"/>
      <c r="AZ38" s="6"/>
      <c r="BA38" s="6"/>
      <c r="BB38" s="6"/>
      <c r="BC38" s="26"/>
      <c r="BD38" s="6"/>
      <c r="BE38" s="6"/>
      <c r="BF38" s="6"/>
      <c r="BG38" s="29"/>
      <c r="BH38" s="26"/>
      <c r="BI38" s="6"/>
      <c r="BJ38" s="6"/>
      <c r="BK38" s="6"/>
      <c r="BL38" s="6"/>
      <c r="BM38" s="26"/>
      <c r="BN38" s="6"/>
      <c r="BO38" s="6"/>
      <c r="BP38" s="6"/>
      <c r="BQ38" s="6"/>
      <c r="BR38" s="26"/>
      <c r="BS38" s="6"/>
      <c r="BT38" s="29"/>
      <c r="BU38" s="26"/>
      <c r="BV38" s="6"/>
    </row>
    <row r="39" spans="1:74" s="4" customFormat="1" ht="8.4" customHeight="1" x14ac:dyDescent="0.2">
      <c r="A39" s="6"/>
      <c r="B39" s="241"/>
      <c r="C39" s="242"/>
      <c r="D39" s="242"/>
      <c r="E39" s="6"/>
      <c r="F39" s="29"/>
      <c r="G39" s="26"/>
      <c r="H39" s="6"/>
      <c r="I39" s="6"/>
      <c r="J39" s="6"/>
      <c r="K39" s="6"/>
      <c r="L39" s="26"/>
      <c r="M39" s="6"/>
      <c r="N39" s="6"/>
      <c r="O39" s="6"/>
      <c r="P39" s="29"/>
      <c r="Q39" s="26"/>
      <c r="R39" s="6"/>
      <c r="S39" s="6"/>
      <c r="T39" s="6"/>
      <c r="U39" s="6"/>
      <c r="V39" s="26"/>
      <c r="W39" s="6"/>
      <c r="X39" s="6"/>
      <c r="Y39" s="6"/>
      <c r="Z39" s="29"/>
      <c r="AA39" s="26"/>
      <c r="AB39" s="6"/>
      <c r="AC39" s="6"/>
      <c r="AD39" s="6"/>
      <c r="AE39" s="6"/>
      <c r="AF39" s="26"/>
      <c r="AG39" s="6"/>
      <c r="AH39" s="6"/>
      <c r="AI39" s="6"/>
      <c r="AJ39" s="29"/>
      <c r="AK39" s="26"/>
      <c r="AL39" s="6"/>
      <c r="AM39" s="6"/>
      <c r="AN39" s="6"/>
      <c r="AO39" s="6"/>
      <c r="AP39" s="26"/>
      <c r="AQ39" s="6"/>
      <c r="AR39" s="6"/>
      <c r="AS39" s="6"/>
      <c r="AT39" s="6"/>
      <c r="AU39" s="6"/>
      <c r="AV39" s="6"/>
      <c r="AW39" s="6"/>
      <c r="AX39" s="26"/>
      <c r="AY39" s="6"/>
      <c r="AZ39" s="6"/>
      <c r="BA39" s="6"/>
      <c r="BB39" s="6"/>
      <c r="BC39" s="26"/>
      <c r="BD39" s="6"/>
      <c r="BE39" s="6"/>
      <c r="BF39" s="6"/>
      <c r="BG39" s="29"/>
      <c r="BH39" s="26"/>
      <c r="BI39" s="6"/>
      <c r="BJ39" s="6"/>
      <c r="BK39" s="6"/>
      <c r="BL39" s="6"/>
      <c r="BM39" s="26"/>
      <c r="BN39" s="6"/>
      <c r="BO39" s="6"/>
      <c r="BP39" s="6"/>
      <c r="BQ39" s="6"/>
      <c r="BR39" s="26"/>
      <c r="BS39" s="6"/>
      <c r="BT39" s="29"/>
      <c r="BU39" s="26"/>
      <c r="BV39" s="6"/>
    </row>
    <row r="40" spans="1:74" s="4" customFormat="1" ht="8.4" customHeight="1" x14ac:dyDescent="0.2">
      <c r="A40" s="6"/>
      <c r="B40" s="241"/>
      <c r="C40" s="13"/>
      <c r="D40" s="13"/>
      <c r="E40" s="6"/>
      <c r="F40" s="29"/>
      <c r="G40" s="26"/>
      <c r="H40" s="6"/>
      <c r="I40" s="6"/>
      <c r="J40" s="6"/>
      <c r="K40" s="6"/>
      <c r="L40" s="26"/>
      <c r="M40" s="6"/>
      <c r="N40" s="6"/>
      <c r="O40" s="6"/>
      <c r="P40" s="29"/>
      <c r="Q40" s="26"/>
      <c r="R40" s="6"/>
      <c r="S40" s="6"/>
      <c r="T40" s="6"/>
      <c r="U40" s="6"/>
      <c r="V40" s="26"/>
      <c r="W40" s="6"/>
      <c r="X40" s="6"/>
      <c r="Y40" s="6"/>
      <c r="Z40" s="29"/>
      <c r="AA40" s="26"/>
      <c r="AB40" s="6"/>
      <c r="AC40" s="6"/>
      <c r="AD40" s="6"/>
      <c r="AE40" s="6"/>
      <c r="AF40" s="26"/>
      <c r="AG40" s="6"/>
      <c r="AH40" s="6"/>
      <c r="AI40" s="6"/>
      <c r="AJ40" s="29"/>
      <c r="AK40" s="26"/>
      <c r="AL40" s="6"/>
      <c r="AM40" s="6"/>
      <c r="AN40" s="6"/>
      <c r="AO40" s="6"/>
      <c r="AP40" s="26"/>
      <c r="AQ40" s="6"/>
      <c r="AR40" s="6"/>
      <c r="AS40" s="6"/>
      <c r="AT40" s="6"/>
      <c r="AU40" s="6"/>
      <c r="AV40" s="6"/>
      <c r="AW40" s="6"/>
      <c r="AX40" s="26"/>
      <c r="AY40" s="6"/>
      <c r="AZ40" s="6"/>
      <c r="BA40" s="6"/>
      <c r="BB40" s="6"/>
      <c r="BC40" s="26"/>
      <c r="BD40" s="6"/>
      <c r="BE40" s="6"/>
      <c r="BF40" s="6"/>
      <c r="BG40" s="29"/>
      <c r="BH40" s="26"/>
      <c r="BI40" s="6"/>
      <c r="BJ40" s="6"/>
      <c r="BK40" s="6"/>
      <c r="BL40" s="6"/>
      <c r="BM40" s="26"/>
      <c r="BN40" s="6"/>
      <c r="BO40" s="6"/>
      <c r="BP40" s="6"/>
      <c r="BQ40" s="6"/>
      <c r="BR40" s="26"/>
      <c r="BS40" s="6"/>
      <c r="BT40" s="29"/>
      <c r="BU40" s="26"/>
      <c r="BV40" s="6"/>
    </row>
    <row r="41" spans="1:74" s="4" customFormat="1" ht="8.4" customHeight="1" x14ac:dyDescent="0.2">
      <c r="A41" s="6"/>
      <c r="B41" s="241"/>
      <c r="C41" s="242">
        <v>1000</v>
      </c>
      <c r="D41" s="242"/>
      <c r="E41" s="6"/>
      <c r="F41" s="29"/>
      <c r="G41" s="26"/>
      <c r="H41" s="6"/>
      <c r="I41" s="6"/>
      <c r="J41" s="6"/>
      <c r="K41" s="6"/>
      <c r="L41" s="26"/>
      <c r="M41" s="6"/>
      <c r="N41" s="6"/>
      <c r="O41" s="6"/>
      <c r="P41" s="29"/>
      <c r="Q41" s="26"/>
      <c r="R41" s="6"/>
      <c r="S41" s="6"/>
      <c r="T41" s="6"/>
      <c r="U41" s="6"/>
      <c r="V41" s="26"/>
      <c r="W41" s="6"/>
      <c r="X41" s="6"/>
      <c r="Y41" s="6"/>
      <c r="Z41" s="29"/>
      <c r="AA41" s="26"/>
      <c r="AB41" s="6"/>
      <c r="AC41" s="6"/>
      <c r="AD41" s="6"/>
      <c r="AE41" s="6"/>
      <c r="AF41" s="26"/>
      <c r="AG41" s="6"/>
      <c r="AH41" s="6"/>
      <c r="AI41" s="6"/>
      <c r="AJ41" s="29"/>
      <c r="AK41" s="26"/>
      <c r="AL41" s="6"/>
      <c r="AM41" s="6"/>
      <c r="AN41" s="6"/>
      <c r="AO41" s="6"/>
      <c r="AP41" s="26"/>
      <c r="AQ41" s="6"/>
      <c r="AR41" s="6"/>
      <c r="AS41" s="6"/>
      <c r="AT41" s="6"/>
      <c r="AU41" s="6"/>
      <c r="AV41" s="6"/>
      <c r="AW41" s="6"/>
      <c r="AX41" s="26"/>
      <c r="AY41" s="6"/>
      <c r="AZ41" s="6"/>
      <c r="BA41" s="6"/>
      <c r="BB41" s="6"/>
      <c r="BC41" s="26"/>
      <c r="BD41" s="6"/>
      <c r="BE41" s="6"/>
      <c r="BF41" s="6"/>
      <c r="BG41" s="29"/>
      <c r="BH41" s="26"/>
      <c r="BI41" s="6"/>
      <c r="BJ41" s="6"/>
      <c r="BK41" s="6"/>
      <c r="BL41" s="6"/>
      <c r="BM41" s="26"/>
      <c r="BN41" s="6"/>
      <c r="BO41" s="6"/>
      <c r="BP41" s="6"/>
      <c r="BQ41" s="6"/>
      <c r="BR41" s="26"/>
      <c r="BS41" s="6"/>
      <c r="BT41" s="29"/>
      <c r="BU41" s="26"/>
      <c r="BV41" s="6"/>
    </row>
    <row r="42" spans="1:74" s="4" customFormat="1" ht="8.4" customHeight="1" x14ac:dyDescent="0.2">
      <c r="A42" s="6"/>
      <c r="B42" s="241"/>
      <c r="C42" s="242"/>
      <c r="D42" s="242"/>
      <c r="E42" s="6"/>
      <c r="F42" s="29"/>
      <c r="G42" s="26"/>
      <c r="H42" s="6"/>
      <c r="I42" s="6"/>
      <c r="J42" s="6"/>
      <c r="K42" s="6"/>
      <c r="L42" s="26"/>
      <c r="M42" s="6"/>
      <c r="N42" s="6"/>
      <c r="O42" s="6"/>
      <c r="P42" s="29"/>
      <c r="Q42" s="26"/>
      <c r="R42" s="6"/>
      <c r="S42" s="6"/>
      <c r="T42" s="6"/>
      <c r="U42" s="6"/>
      <c r="V42" s="26"/>
      <c r="W42" s="6"/>
      <c r="X42" s="6"/>
      <c r="Y42" s="6"/>
      <c r="Z42" s="29"/>
      <c r="AA42" s="26"/>
      <c r="AB42" s="6"/>
      <c r="AC42" s="6"/>
      <c r="AD42" s="6"/>
      <c r="AE42" s="6"/>
      <c r="AF42" s="26"/>
      <c r="AG42" s="6"/>
      <c r="AH42" s="6"/>
      <c r="AI42" s="6"/>
      <c r="AJ42" s="29"/>
      <c r="AK42" s="26"/>
      <c r="AL42" s="6"/>
      <c r="AM42" s="6"/>
      <c r="AN42" s="6"/>
      <c r="AO42" s="6"/>
      <c r="AP42" s="26"/>
      <c r="AQ42" s="6"/>
      <c r="AR42" s="6"/>
      <c r="AS42" s="6"/>
      <c r="AT42" s="6"/>
      <c r="AU42" s="6"/>
      <c r="AV42" s="6"/>
      <c r="AW42" s="6"/>
      <c r="AX42" s="26"/>
      <c r="AY42" s="6"/>
      <c r="AZ42" s="6"/>
      <c r="BA42" s="6"/>
      <c r="BB42" s="6"/>
      <c r="BC42" s="26"/>
      <c r="BD42" s="6"/>
      <c r="BE42" s="6"/>
      <c r="BF42" s="6"/>
      <c r="BG42" s="29"/>
      <c r="BH42" s="26"/>
      <c r="BI42" s="6"/>
      <c r="BJ42" s="6"/>
      <c r="BK42" s="6"/>
      <c r="BL42" s="6"/>
      <c r="BM42" s="26"/>
      <c r="BN42" s="6"/>
      <c r="BO42" s="6"/>
      <c r="BP42" s="6"/>
      <c r="BQ42" s="6"/>
      <c r="BR42" s="26"/>
      <c r="BS42" s="6"/>
      <c r="BT42" s="29"/>
      <c r="BU42" s="26"/>
      <c r="BV42" s="6"/>
    </row>
    <row r="43" spans="1:74" s="4" customFormat="1" ht="8.4" customHeight="1" x14ac:dyDescent="0.2">
      <c r="A43" s="6"/>
      <c r="B43" s="241"/>
      <c r="C43" s="242"/>
      <c r="D43" s="242"/>
      <c r="E43" s="12"/>
      <c r="F43" s="15"/>
      <c r="G43" s="28"/>
      <c r="H43" s="12"/>
      <c r="I43" s="12"/>
      <c r="J43" s="12"/>
      <c r="K43" s="12"/>
      <c r="L43" s="28"/>
      <c r="M43" s="12"/>
      <c r="N43" s="12"/>
      <c r="O43" s="12"/>
      <c r="P43" s="15"/>
      <c r="Q43" s="28"/>
      <c r="R43" s="12"/>
      <c r="S43" s="12"/>
      <c r="T43" s="12"/>
      <c r="U43" s="12"/>
      <c r="V43" s="28"/>
      <c r="W43" s="12"/>
      <c r="X43" s="12"/>
      <c r="Y43" s="12"/>
      <c r="Z43" s="15"/>
      <c r="AA43" s="28"/>
      <c r="AB43" s="12"/>
      <c r="AC43" s="12"/>
      <c r="AD43" s="12"/>
      <c r="AE43" s="12"/>
      <c r="AF43" s="28"/>
      <c r="AG43" s="12"/>
      <c r="AH43" s="12"/>
      <c r="AI43" s="12"/>
      <c r="AJ43" s="15"/>
      <c r="AK43" s="28"/>
      <c r="AL43" s="12"/>
      <c r="AM43" s="12"/>
      <c r="AN43" s="12"/>
      <c r="AO43" s="12"/>
      <c r="AP43" s="28"/>
      <c r="AQ43" s="12"/>
      <c r="AR43" s="12"/>
      <c r="AS43" s="12"/>
      <c r="AT43" s="12"/>
      <c r="AU43" s="12"/>
      <c r="AV43" s="12"/>
      <c r="AW43" s="12"/>
      <c r="AX43" s="28"/>
      <c r="AY43" s="12"/>
      <c r="AZ43" s="12"/>
      <c r="BA43" s="12"/>
      <c r="BB43" s="12"/>
      <c r="BC43" s="28"/>
      <c r="BD43" s="12"/>
      <c r="BE43" s="12"/>
      <c r="BF43" s="12"/>
      <c r="BG43" s="15"/>
      <c r="BH43" s="28"/>
      <c r="BI43" s="12"/>
      <c r="BJ43" s="12"/>
      <c r="BK43" s="12"/>
      <c r="BL43" s="12"/>
      <c r="BM43" s="28"/>
      <c r="BN43" s="12"/>
      <c r="BO43" s="12"/>
      <c r="BP43" s="12"/>
      <c r="BQ43" s="12"/>
      <c r="BR43" s="28"/>
      <c r="BS43" s="12"/>
      <c r="BT43" s="15"/>
      <c r="BU43" s="26"/>
      <c r="BV43" s="6"/>
    </row>
    <row r="44" spans="1:74" s="4" customFormat="1" ht="8.4" customHeight="1" x14ac:dyDescent="0.2">
      <c r="A44" s="6"/>
      <c r="B44" s="241"/>
      <c r="C44" s="242"/>
      <c r="D44" s="242"/>
      <c r="E44" s="6"/>
      <c r="F44" s="29"/>
      <c r="G44" s="26"/>
      <c r="H44" s="6"/>
      <c r="I44" s="6"/>
      <c r="J44" s="6"/>
      <c r="K44" s="6"/>
      <c r="L44" s="26"/>
      <c r="M44" s="6"/>
      <c r="N44" s="6"/>
      <c r="O44" s="6"/>
      <c r="P44" s="29"/>
      <c r="Q44" s="26"/>
      <c r="R44" s="6"/>
      <c r="S44" s="6"/>
      <c r="T44" s="6"/>
      <c r="U44" s="6"/>
      <c r="V44" s="26"/>
      <c r="W44" s="6"/>
      <c r="X44" s="6"/>
      <c r="Y44" s="6"/>
      <c r="Z44" s="29"/>
      <c r="AA44" s="26"/>
      <c r="AB44" s="6"/>
      <c r="AC44" s="6"/>
      <c r="AD44" s="6"/>
      <c r="AE44" s="6"/>
      <c r="AF44" s="26"/>
      <c r="AG44" s="6"/>
      <c r="AH44" s="6"/>
      <c r="AI44" s="6"/>
      <c r="AJ44" s="29"/>
      <c r="AK44" s="26"/>
      <c r="AL44" s="6"/>
      <c r="AM44" s="6"/>
      <c r="AN44" s="6"/>
      <c r="AO44" s="6"/>
      <c r="AP44" s="26"/>
      <c r="AQ44" s="6"/>
      <c r="AR44" s="6"/>
      <c r="AS44" s="6"/>
      <c r="AT44" s="6"/>
      <c r="AU44" s="6"/>
      <c r="AV44" s="6"/>
      <c r="AW44" s="6"/>
      <c r="AX44" s="26"/>
      <c r="AY44" s="6"/>
      <c r="AZ44" s="6"/>
      <c r="BA44" s="6"/>
      <c r="BB44" s="6"/>
      <c r="BC44" s="26"/>
      <c r="BD44" s="6"/>
      <c r="BE44" s="6"/>
      <c r="BF44" s="6"/>
      <c r="BG44" s="29"/>
      <c r="BH44" s="26"/>
      <c r="BI44" s="6"/>
      <c r="BJ44" s="6"/>
      <c r="BK44" s="6"/>
      <c r="BL44" s="6"/>
      <c r="BM44" s="26"/>
      <c r="BN44" s="6"/>
      <c r="BO44" s="6"/>
      <c r="BP44" s="6"/>
      <c r="BQ44" s="6"/>
      <c r="BR44" s="26"/>
      <c r="BS44" s="6"/>
      <c r="BT44" s="29"/>
      <c r="BU44" s="26"/>
      <c r="BV44" s="6"/>
    </row>
    <row r="45" spans="1:74" s="4" customFormat="1" ht="8.4" customHeight="1" x14ac:dyDescent="0.2">
      <c r="A45" s="6"/>
      <c r="B45" s="241"/>
      <c r="C45" s="13"/>
      <c r="D45" s="13"/>
      <c r="E45" s="6"/>
      <c r="F45" s="29"/>
      <c r="G45" s="26"/>
      <c r="H45" s="6"/>
      <c r="I45" s="6"/>
      <c r="J45" s="6"/>
      <c r="K45" s="6"/>
      <c r="L45" s="26"/>
      <c r="M45" s="6"/>
      <c r="N45" s="6"/>
      <c r="O45" s="6"/>
      <c r="P45" s="29"/>
      <c r="Q45" s="26"/>
      <c r="R45" s="6"/>
      <c r="S45" s="6"/>
      <c r="T45" s="6"/>
      <c r="U45" s="6"/>
      <c r="V45" s="26"/>
      <c r="W45" s="6"/>
      <c r="X45" s="6"/>
      <c r="Y45" s="6"/>
      <c r="Z45" s="29"/>
      <c r="AA45" s="26"/>
      <c r="AB45" s="6"/>
      <c r="AC45" s="6"/>
      <c r="AD45" s="6"/>
      <c r="AE45" s="6"/>
      <c r="AF45" s="26"/>
      <c r="AG45" s="6"/>
      <c r="AH45" s="6"/>
      <c r="AI45" s="6"/>
      <c r="AJ45" s="29"/>
      <c r="AK45" s="26"/>
      <c r="AL45" s="6"/>
      <c r="AM45" s="6"/>
      <c r="AN45" s="6"/>
      <c r="AO45" s="6"/>
      <c r="AP45" s="26"/>
      <c r="AQ45" s="6"/>
      <c r="AR45" s="6"/>
      <c r="AS45" s="6"/>
      <c r="AT45" s="6"/>
      <c r="AU45" s="6"/>
      <c r="AV45" s="6"/>
      <c r="AW45" s="6"/>
      <c r="AX45" s="26"/>
      <c r="AY45" s="6"/>
      <c r="AZ45" s="6"/>
      <c r="BA45" s="6"/>
      <c r="BB45" s="6"/>
      <c r="BC45" s="26"/>
      <c r="BD45" s="6"/>
      <c r="BE45" s="6"/>
      <c r="BF45" s="6"/>
      <c r="BG45" s="29"/>
      <c r="BH45" s="26"/>
      <c r="BI45" s="6"/>
      <c r="BJ45" s="6"/>
      <c r="BK45" s="6"/>
      <c r="BL45" s="6"/>
      <c r="BM45" s="26"/>
      <c r="BN45" s="6"/>
      <c r="BO45" s="6"/>
      <c r="BP45" s="6"/>
      <c r="BQ45" s="6"/>
      <c r="BR45" s="26"/>
      <c r="BS45" s="6"/>
      <c r="BT45" s="29"/>
      <c r="BU45" s="26"/>
      <c r="BV45" s="6"/>
    </row>
    <row r="46" spans="1:74" s="4" customFormat="1" ht="8.4" customHeight="1" x14ac:dyDescent="0.2">
      <c r="A46" s="6"/>
      <c r="B46" s="241"/>
      <c r="C46" s="242">
        <v>950</v>
      </c>
      <c r="D46" s="242"/>
      <c r="E46" s="6"/>
      <c r="F46" s="29"/>
      <c r="G46" s="26"/>
      <c r="H46" s="6"/>
      <c r="I46" s="6"/>
      <c r="J46" s="6"/>
      <c r="K46" s="6"/>
      <c r="L46" s="26"/>
      <c r="M46" s="6"/>
      <c r="N46" s="6"/>
      <c r="O46" s="6"/>
      <c r="P46" s="29"/>
      <c r="Q46" s="26"/>
      <c r="R46" s="6"/>
      <c r="S46" s="6"/>
      <c r="T46" s="6"/>
      <c r="U46" s="6"/>
      <c r="V46" s="26"/>
      <c r="W46" s="6"/>
      <c r="X46" s="6"/>
      <c r="Y46" s="6"/>
      <c r="Z46" s="29"/>
      <c r="AA46" s="26"/>
      <c r="AB46" s="6"/>
      <c r="AC46" s="6"/>
      <c r="AD46" s="6"/>
      <c r="AE46" s="6"/>
      <c r="AF46" s="26"/>
      <c r="AG46" s="6"/>
      <c r="AH46" s="6"/>
      <c r="AI46" s="6"/>
      <c r="AJ46" s="29"/>
      <c r="AK46" s="26"/>
      <c r="AL46" s="6"/>
      <c r="AM46" s="6"/>
      <c r="AN46" s="6"/>
      <c r="AO46" s="6"/>
      <c r="AP46" s="26"/>
      <c r="AQ46" s="6"/>
      <c r="AR46" s="6"/>
      <c r="AS46" s="6"/>
      <c r="AT46" s="6"/>
      <c r="AU46" s="6"/>
      <c r="AV46" s="6"/>
      <c r="AW46" s="6"/>
      <c r="AX46" s="26"/>
      <c r="AY46" s="6"/>
      <c r="AZ46" s="6"/>
      <c r="BA46" s="6"/>
      <c r="BB46" s="6"/>
      <c r="BC46" s="26"/>
      <c r="BD46" s="6"/>
      <c r="BE46" s="6"/>
      <c r="BF46" s="6"/>
      <c r="BG46" s="29"/>
      <c r="BH46" s="26"/>
      <c r="BI46" s="6"/>
      <c r="BJ46" s="6"/>
      <c r="BK46" s="6"/>
      <c r="BL46" s="6"/>
      <c r="BM46" s="26"/>
      <c r="BN46" s="6"/>
      <c r="BO46" s="6"/>
      <c r="BP46" s="6"/>
      <c r="BQ46" s="6"/>
      <c r="BR46" s="26"/>
      <c r="BS46" s="6"/>
      <c r="BT46" s="29"/>
      <c r="BU46" s="26"/>
      <c r="BV46" s="6"/>
    </row>
    <row r="47" spans="1:74" s="4" customFormat="1" ht="8.4" customHeight="1" x14ac:dyDescent="0.2">
      <c r="A47" s="6"/>
      <c r="B47" s="241"/>
      <c r="C47" s="242"/>
      <c r="D47" s="242"/>
      <c r="E47" s="6"/>
      <c r="F47" s="29"/>
      <c r="G47" s="27"/>
      <c r="H47" s="25"/>
      <c r="I47" s="25"/>
      <c r="J47" s="25"/>
      <c r="K47" s="6"/>
      <c r="L47" s="27"/>
      <c r="M47" s="25"/>
      <c r="N47" s="25"/>
      <c r="O47" s="25"/>
      <c r="P47" s="29"/>
      <c r="Q47" s="27"/>
      <c r="R47" s="25"/>
      <c r="S47" s="25"/>
      <c r="T47" s="25"/>
      <c r="U47" s="6"/>
      <c r="V47" s="27"/>
      <c r="W47" s="25"/>
      <c r="X47" s="25"/>
      <c r="Y47" s="25"/>
      <c r="Z47" s="29"/>
      <c r="AA47" s="27"/>
      <c r="AB47" s="25"/>
      <c r="AC47" s="25"/>
      <c r="AD47" s="25"/>
      <c r="AE47" s="6"/>
      <c r="AF47" s="27"/>
      <c r="AG47" s="25"/>
      <c r="AH47" s="25"/>
      <c r="AI47" s="25"/>
      <c r="AJ47" s="29"/>
      <c r="AK47" s="27"/>
      <c r="AL47" s="25"/>
      <c r="AM47" s="25"/>
      <c r="AN47" s="25"/>
      <c r="AO47" s="6"/>
      <c r="AP47" s="27"/>
      <c r="AQ47" s="25"/>
      <c r="AR47" s="25"/>
      <c r="AS47" s="25"/>
      <c r="AT47" s="6"/>
      <c r="AU47" s="25"/>
      <c r="AV47" s="25"/>
      <c r="AW47" s="25"/>
      <c r="AX47" s="27"/>
      <c r="AY47" s="6"/>
      <c r="AZ47" s="25"/>
      <c r="BA47" s="25"/>
      <c r="BB47" s="25"/>
      <c r="BC47" s="27"/>
      <c r="BD47" s="6"/>
      <c r="BE47" s="25"/>
      <c r="BF47" s="25"/>
      <c r="BG47" s="30"/>
      <c r="BH47" s="27"/>
      <c r="BI47" s="6"/>
      <c r="BJ47" s="25"/>
      <c r="BK47" s="25"/>
      <c r="BL47" s="25"/>
      <c r="BM47" s="27"/>
      <c r="BN47" s="6"/>
      <c r="BO47" s="25"/>
      <c r="BP47" s="25"/>
      <c r="BQ47" s="25"/>
      <c r="BR47" s="27"/>
      <c r="BS47" s="6"/>
      <c r="BT47" s="30"/>
      <c r="BU47" s="26"/>
      <c r="BV47" s="6"/>
    </row>
    <row r="48" spans="1:74" s="4" customFormat="1" ht="8.4" customHeight="1" x14ac:dyDescent="0.2">
      <c r="A48" s="6"/>
      <c r="B48" s="241"/>
      <c r="C48" s="242"/>
      <c r="D48" s="242"/>
      <c r="E48" s="12"/>
      <c r="F48" s="15"/>
      <c r="G48" s="28"/>
      <c r="H48" s="12"/>
      <c r="I48" s="12"/>
      <c r="J48" s="12"/>
      <c r="K48" s="12"/>
      <c r="L48" s="28"/>
      <c r="M48" s="12"/>
      <c r="N48" s="12"/>
      <c r="O48" s="12"/>
      <c r="P48" s="15"/>
      <c r="Q48" s="28"/>
      <c r="R48" s="12"/>
      <c r="S48" s="12"/>
      <c r="T48" s="12"/>
      <c r="U48" s="12"/>
      <c r="V48" s="28"/>
      <c r="W48" s="12"/>
      <c r="X48" s="12"/>
      <c r="Y48" s="12"/>
      <c r="Z48" s="15"/>
      <c r="AA48" s="28"/>
      <c r="AB48" s="12"/>
      <c r="AC48" s="12"/>
      <c r="AD48" s="12"/>
      <c r="AE48" s="12"/>
      <c r="AF48" s="28"/>
      <c r="AG48" s="12"/>
      <c r="AH48" s="12"/>
      <c r="AI48" s="12"/>
      <c r="AJ48" s="15"/>
      <c r="AK48" s="28"/>
      <c r="AL48" s="12"/>
      <c r="AM48" s="12"/>
      <c r="AN48" s="12"/>
      <c r="AO48" s="12"/>
      <c r="AP48" s="28"/>
      <c r="AQ48" s="12"/>
      <c r="AR48" s="12"/>
      <c r="AS48" s="12"/>
      <c r="AT48" s="12"/>
      <c r="AU48" s="12"/>
      <c r="AV48" s="12"/>
      <c r="AW48" s="12"/>
      <c r="AX48" s="28"/>
      <c r="AY48" s="12"/>
      <c r="AZ48" s="12"/>
      <c r="BA48" s="12"/>
      <c r="BB48" s="12"/>
      <c r="BC48" s="28"/>
      <c r="BD48" s="12"/>
      <c r="BE48" s="12"/>
      <c r="BF48" s="12"/>
      <c r="BG48" s="15"/>
      <c r="BH48" s="28"/>
      <c r="BI48" s="12"/>
      <c r="BJ48" s="12"/>
      <c r="BK48" s="12"/>
      <c r="BL48" s="12"/>
      <c r="BM48" s="28"/>
      <c r="BN48" s="12"/>
      <c r="BO48" s="12"/>
      <c r="BP48" s="12"/>
      <c r="BQ48" s="12"/>
      <c r="BR48" s="28"/>
      <c r="BS48" s="12"/>
      <c r="BT48" s="15"/>
      <c r="BU48" s="26"/>
      <c r="BV48" s="6"/>
    </row>
    <row r="49" spans="1:74" s="4" customFormat="1" ht="8.4" customHeight="1" x14ac:dyDescent="0.2">
      <c r="A49" s="6"/>
      <c r="B49" s="241"/>
      <c r="C49" s="242"/>
      <c r="D49" s="242"/>
      <c r="E49" s="6"/>
      <c r="F49" s="29"/>
      <c r="G49" s="26"/>
      <c r="H49" s="6"/>
      <c r="I49" s="6"/>
      <c r="J49" s="6"/>
      <c r="K49" s="6"/>
      <c r="L49" s="26"/>
      <c r="M49" s="6"/>
      <c r="N49" s="6"/>
      <c r="O49" s="6"/>
      <c r="P49" s="29"/>
      <c r="Q49" s="26"/>
      <c r="R49" s="6"/>
      <c r="S49" s="6"/>
      <c r="T49" s="6"/>
      <c r="U49" s="6"/>
      <c r="V49" s="26"/>
      <c r="W49" s="6"/>
      <c r="X49" s="6"/>
      <c r="Y49" s="6"/>
      <c r="Z49" s="29"/>
      <c r="AA49" s="26"/>
      <c r="AB49" s="6"/>
      <c r="AC49" s="6"/>
      <c r="AD49" s="6"/>
      <c r="AE49" s="6"/>
      <c r="AF49" s="26"/>
      <c r="AG49" s="6"/>
      <c r="AH49" s="6"/>
      <c r="AI49" s="6"/>
      <c r="AJ49" s="29"/>
      <c r="AK49" s="26"/>
      <c r="AL49" s="6"/>
      <c r="AM49" s="6"/>
      <c r="AN49" s="6"/>
      <c r="AO49" s="6"/>
      <c r="AP49" s="26"/>
      <c r="AQ49" s="6"/>
      <c r="AR49" s="6"/>
      <c r="AS49" s="6"/>
      <c r="AT49" s="6"/>
      <c r="AU49" s="6"/>
      <c r="AV49" s="6"/>
      <c r="AW49" s="6"/>
      <c r="AX49" s="26"/>
      <c r="AY49" s="6"/>
      <c r="AZ49" s="6"/>
      <c r="BA49" s="6"/>
      <c r="BB49" s="6"/>
      <c r="BC49" s="26"/>
      <c r="BD49" s="6"/>
      <c r="BE49" s="6"/>
      <c r="BF49" s="6"/>
      <c r="BG49" s="29"/>
      <c r="BH49" s="26"/>
      <c r="BI49" s="6"/>
      <c r="BJ49" s="6"/>
      <c r="BK49" s="6"/>
      <c r="BL49" s="6"/>
      <c r="BM49" s="26"/>
      <c r="BN49" s="6"/>
      <c r="BO49" s="6"/>
      <c r="BP49" s="6"/>
      <c r="BQ49" s="6"/>
      <c r="BR49" s="26"/>
      <c r="BS49" s="6"/>
      <c r="BT49" s="29"/>
      <c r="BU49" s="26"/>
      <c r="BV49" s="6"/>
    </row>
    <row r="50" spans="1:74" s="4" customFormat="1" ht="8.4" customHeight="1" x14ac:dyDescent="0.2">
      <c r="A50" s="6"/>
      <c r="B50" s="241"/>
      <c r="C50" s="13"/>
      <c r="D50" s="13"/>
      <c r="E50" s="6"/>
      <c r="F50" s="29"/>
      <c r="G50" s="26"/>
      <c r="H50" s="6"/>
      <c r="I50" s="6"/>
      <c r="J50" s="6"/>
      <c r="K50" s="6"/>
      <c r="L50" s="26"/>
      <c r="M50" s="6"/>
      <c r="N50" s="6"/>
      <c r="O50" s="6"/>
      <c r="P50" s="29"/>
      <c r="Q50" s="26"/>
      <c r="R50" s="6"/>
      <c r="S50" s="6"/>
      <c r="T50" s="6"/>
      <c r="U50" s="6"/>
      <c r="V50" s="26"/>
      <c r="W50" s="6"/>
      <c r="X50" s="6"/>
      <c r="Y50" s="6"/>
      <c r="Z50" s="29"/>
      <c r="AA50" s="26"/>
      <c r="AB50" s="6"/>
      <c r="AC50" s="6"/>
      <c r="AD50" s="6"/>
      <c r="AE50" s="6"/>
      <c r="AF50" s="26"/>
      <c r="AG50" s="6"/>
      <c r="AH50" s="6"/>
      <c r="AI50" s="6"/>
      <c r="AJ50" s="29"/>
      <c r="AK50" s="26"/>
      <c r="AL50" s="6"/>
      <c r="AM50" s="6"/>
      <c r="AN50" s="6"/>
      <c r="AO50" s="6"/>
      <c r="AP50" s="26"/>
      <c r="AQ50" s="6"/>
      <c r="AR50" s="6"/>
      <c r="AS50" s="6"/>
      <c r="AT50" s="6"/>
      <c r="AU50" s="6"/>
      <c r="AV50" s="6"/>
      <c r="AW50" s="6"/>
      <c r="AX50" s="26"/>
      <c r="AY50" s="6"/>
      <c r="AZ50" s="6"/>
      <c r="BA50" s="6"/>
      <c r="BB50" s="6"/>
      <c r="BC50" s="26"/>
      <c r="BD50" s="6"/>
      <c r="BE50" s="6"/>
      <c r="BF50" s="6"/>
      <c r="BG50" s="29"/>
      <c r="BH50" s="26"/>
      <c r="BI50" s="6"/>
      <c r="BJ50" s="6"/>
      <c r="BK50" s="6"/>
      <c r="BL50" s="6"/>
      <c r="BM50" s="26"/>
      <c r="BN50" s="6"/>
      <c r="BO50" s="6"/>
      <c r="BP50" s="6"/>
      <c r="BQ50" s="6"/>
      <c r="BR50" s="26"/>
      <c r="BS50" s="6"/>
      <c r="BT50" s="29"/>
      <c r="BU50" s="26"/>
      <c r="BV50" s="6"/>
    </row>
    <row r="51" spans="1:74" s="4" customFormat="1" ht="8.4" customHeight="1" x14ac:dyDescent="0.2">
      <c r="A51" s="6"/>
      <c r="B51" s="241"/>
      <c r="C51" s="242">
        <v>900</v>
      </c>
      <c r="D51" s="242"/>
      <c r="E51" s="6"/>
      <c r="F51" s="29"/>
      <c r="G51" s="26"/>
      <c r="H51" s="6"/>
      <c r="I51" s="6"/>
      <c r="J51" s="6"/>
      <c r="K51" s="6"/>
      <c r="L51" s="26"/>
      <c r="M51" s="6"/>
      <c r="N51" s="6"/>
      <c r="O51" s="6"/>
      <c r="P51" s="29"/>
      <c r="Q51" s="26"/>
      <c r="R51" s="6"/>
      <c r="S51" s="6"/>
      <c r="T51" s="6"/>
      <c r="U51" s="6"/>
      <c r="V51" s="26"/>
      <c r="W51" s="6"/>
      <c r="X51" s="6"/>
      <c r="Y51" s="6"/>
      <c r="Z51" s="29"/>
      <c r="AA51" s="26"/>
      <c r="AB51" s="6"/>
      <c r="AC51" s="6"/>
      <c r="AD51" s="6"/>
      <c r="AE51" s="6"/>
      <c r="AF51" s="26"/>
      <c r="AG51" s="6"/>
      <c r="AH51" s="6"/>
      <c r="AI51" s="6"/>
      <c r="AJ51" s="29"/>
      <c r="AK51" s="26"/>
      <c r="AL51" s="6"/>
      <c r="AM51" s="6"/>
      <c r="AN51" s="6"/>
      <c r="AO51" s="6"/>
      <c r="AP51" s="26"/>
      <c r="AQ51" s="6"/>
      <c r="AR51" s="6"/>
      <c r="AS51" s="6"/>
      <c r="AT51" s="6"/>
      <c r="AU51" s="6"/>
      <c r="AV51" s="6"/>
      <c r="AW51" s="6"/>
      <c r="AX51" s="26"/>
      <c r="AY51" s="6"/>
      <c r="AZ51" s="6"/>
      <c r="BA51" s="6"/>
      <c r="BB51" s="6"/>
      <c r="BC51" s="26"/>
      <c r="BD51" s="6"/>
      <c r="BE51" s="6"/>
      <c r="BF51" s="6"/>
      <c r="BG51" s="29"/>
      <c r="BH51" s="26"/>
      <c r="BI51" s="6"/>
      <c r="BJ51" s="6"/>
      <c r="BK51" s="6"/>
      <c r="BL51" s="6"/>
      <c r="BM51" s="26"/>
      <c r="BN51" s="6"/>
      <c r="BO51" s="6"/>
      <c r="BP51" s="6"/>
      <c r="BQ51" s="6"/>
      <c r="BR51" s="26"/>
      <c r="BS51" s="6"/>
      <c r="BT51" s="29"/>
      <c r="BU51" s="26"/>
      <c r="BV51" s="6"/>
    </row>
    <row r="52" spans="1:74" s="4" customFormat="1" ht="8.4" customHeight="1" x14ac:dyDescent="0.2">
      <c r="A52" s="6"/>
      <c r="B52" s="241"/>
      <c r="C52" s="242"/>
      <c r="D52" s="242"/>
      <c r="E52" s="6"/>
      <c r="F52" s="29"/>
      <c r="G52" s="27"/>
      <c r="H52" s="25"/>
      <c r="I52" s="25"/>
      <c r="J52" s="25"/>
      <c r="K52" s="6"/>
      <c r="L52" s="27"/>
      <c r="M52" s="25"/>
      <c r="N52" s="25"/>
      <c r="O52" s="25"/>
      <c r="P52" s="29"/>
      <c r="Q52" s="27"/>
      <c r="R52" s="25"/>
      <c r="S52" s="25"/>
      <c r="T52" s="25"/>
      <c r="U52" s="6"/>
      <c r="V52" s="27"/>
      <c r="W52" s="25"/>
      <c r="X52" s="25"/>
      <c r="Y52" s="25"/>
      <c r="Z52" s="29"/>
      <c r="AA52" s="27"/>
      <c r="AB52" s="25"/>
      <c r="AC52" s="25"/>
      <c r="AD52" s="25"/>
      <c r="AE52" s="6"/>
      <c r="AF52" s="27"/>
      <c r="AG52" s="25"/>
      <c r="AH52" s="25"/>
      <c r="AI52" s="25"/>
      <c r="AJ52" s="29"/>
      <c r="AK52" s="27"/>
      <c r="AL52" s="25"/>
      <c r="AM52" s="25"/>
      <c r="AN52" s="25"/>
      <c r="AO52" s="6"/>
      <c r="AP52" s="27"/>
      <c r="AQ52" s="25"/>
      <c r="AR52" s="25"/>
      <c r="AS52" s="25"/>
      <c r="AT52" s="6"/>
      <c r="AU52" s="25"/>
      <c r="AV52" s="25"/>
      <c r="AW52" s="25"/>
      <c r="AX52" s="27"/>
      <c r="AY52" s="6"/>
      <c r="AZ52" s="25"/>
      <c r="BA52" s="25"/>
      <c r="BB52" s="25"/>
      <c r="BC52" s="27"/>
      <c r="BD52" s="6"/>
      <c r="BE52" s="25"/>
      <c r="BF52" s="25"/>
      <c r="BG52" s="30"/>
      <c r="BH52" s="27"/>
      <c r="BI52" s="6"/>
      <c r="BJ52" s="25"/>
      <c r="BK52" s="25"/>
      <c r="BL52" s="25"/>
      <c r="BM52" s="27"/>
      <c r="BN52" s="6"/>
      <c r="BO52" s="25"/>
      <c r="BP52" s="25"/>
      <c r="BQ52" s="25"/>
      <c r="BR52" s="27"/>
      <c r="BS52" s="6"/>
      <c r="BT52" s="30"/>
      <c r="BU52" s="26"/>
      <c r="BV52" s="6"/>
    </row>
    <row r="53" spans="1:74" s="4" customFormat="1" ht="8.4" customHeight="1" x14ac:dyDescent="0.2">
      <c r="A53" s="6"/>
      <c r="B53" s="241"/>
      <c r="C53" s="242"/>
      <c r="D53" s="242"/>
      <c r="E53" s="12"/>
      <c r="F53" s="15"/>
      <c r="G53" s="28"/>
      <c r="H53" s="12"/>
      <c r="I53" s="12"/>
      <c r="J53" s="12"/>
      <c r="K53" s="12"/>
      <c r="L53" s="28"/>
      <c r="M53" s="12"/>
      <c r="N53" s="12"/>
      <c r="O53" s="12"/>
      <c r="P53" s="15"/>
      <c r="Q53" s="28"/>
      <c r="R53" s="12"/>
      <c r="S53" s="12"/>
      <c r="T53" s="12"/>
      <c r="U53" s="12"/>
      <c r="V53" s="28"/>
      <c r="W53" s="12"/>
      <c r="X53" s="12"/>
      <c r="Y53" s="12"/>
      <c r="Z53" s="15"/>
      <c r="AA53" s="28"/>
      <c r="AB53" s="12"/>
      <c r="AC53" s="12"/>
      <c r="AD53" s="12"/>
      <c r="AE53" s="12"/>
      <c r="AF53" s="28"/>
      <c r="AG53" s="12"/>
      <c r="AH53" s="12"/>
      <c r="AI53" s="12"/>
      <c r="AJ53" s="15"/>
      <c r="AK53" s="28"/>
      <c r="AL53" s="12"/>
      <c r="AM53" s="12"/>
      <c r="AN53" s="12"/>
      <c r="AO53" s="12"/>
      <c r="AP53" s="28"/>
      <c r="AQ53" s="12"/>
      <c r="AR53" s="12"/>
      <c r="AS53" s="12"/>
      <c r="AT53" s="12"/>
      <c r="AU53" s="12"/>
      <c r="AV53" s="12"/>
      <c r="AW53" s="12"/>
      <c r="AX53" s="28"/>
      <c r="AY53" s="12"/>
      <c r="AZ53" s="12"/>
      <c r="BA53" s="12"/>
      <c r="BB53" s="15"/>
      <c r="BC53" s="28"/>
      <c r="BD53" s="12"/>
      <c r="BE53" s="12"/>
      <c r="BF53" s="12"/>
      <c r="BG53" s="15"/>
      <c r="BH53" s="28"/>
      <c r="BI53" s="12"/>
      <c r="BJ53" s="12"/>
      <c r="BK53" s="12"/>
      <c r="BL53" s="12"/>
      <c r="BM53" s="28"/>
      <c r="BN53" s="12"/>
      <c r="BO53" s="12"/>
      <c r="BP53" s="12"/>
      <c r="BQ53" s="12"/>
      <c r="BR53" s="28"/>
      <c r="BS53" s="12"/>
      <c r="BT53" s="15"/>
      <c r="BU53" s="26"/>
      <c r="BV53" s="6"/>
    </row>
    <row r="54" spans="1:74" s="4" customFormat="1" ht="8.4" customHeight="1" x14ac:dyDescent="0.2">
      <c r="A54" s="6"/>
      <c r="B54" s="241"/>
      <c r="C54" s="242"/>
      <c r="D54" s="242"/>
      <c r="E54" s="6"/>
      <c r="F54" s="29"/>
      <c r="G54" s="26"/>
      <c r="H54" s="6"/>
      <c r="I54" s="6"/>
      <c r="J54" s="6"/>
      <c r="K54" s="6"/>
      <c r="L54" s="26"/>
      <c r="M54" s="6"/>
      <c r="N54" s="6"/>
      <c r="O54" s="6"/>
      <c r="P54" s="29"/>
      <c r="Q54" s="26"/>
      <c r="R54" s="6"/>
      <c r="S54" s="6"/>
      <c r="T54" s="6"/>
      <c r="U54" s="6"/>
      <c r="V54" s="26"/>
      <c r="W54" s="6"/>
      <c r="X54" s="6"/>
      <c r="Y54" s="6"/>
      <c r="Z54" s="29"/>
      <c r="AA54" s="26"/>
      <c r="AB54" s="6"/>
      <c r="AC54" s="6"/>
      <c r="AD54" s="6"/>
      <c r="AE54" s="6"/>
      <c r="AF54" s="26"/>
      <c r="AG54" s="6"/>
      <c r="AH54" s="6"/>
      <c r="AI54" s="6"/>
      <c r="AJ54" s="29"/>
      <c r="AK54" s="26"/>
      <c r="AL54" s="6"/>
      <c r="AM54" s="6"/>
      <c r="AN54" s="6"/>
      <c r="AO54" s="6"/>
      <c r="AP54" s="26"/>
      <c r="AQ54" s="6"/>
      <c r="AR54" s="6"/>
      <c r="AS54" s="6"/>
      <c r="AT54" s="6"/>
      <c r="AU54" s="6"/>
      <c r="AV54" s="6"/>
      <c r="AW54" s="6"/>
      <c r="AX54" s="26"/>
      <c r="AY54" s="6"/>
      <c r="AZ54" s="6"/>
      <c r="BA54" s="6"/>
      <c r="BB54" s="6"/>
      <c r="BC54" s="26"/>
      <c r="BD54" s="6"/>
      <c r="BE54" s="6"/>
      <c r="BF54" s="6"/>
      <c r="BG54" s="29"/>
      <c r="BH54" s="26"/>
      <c r="BI54" s="6"/>
      <c r="BJ54" s="6"/>
      <c r="BK54" s="6"/>
      <c r="BL54" s="6"/>
      <c r="BM54" s="26"/>
      <c r="BN54" s="6"/>
      <c r="BO54" s="6"/>
      <c r="BP54" s="6"/>
      <c r="BQ54" s="6"/>
      <c r="BR54" s="26"/>
      <c r="BS54" s="6"/>
      <c r="BT54" s="29"/>
      <c r="BU54" s="26"/>
      <c r="BV54" s="6"/>
    </row>
    <row r="55" spans="1:74" s="4" customFormat="1" ht="8.4" customHeight="1" x14ac:dyDescent="0.2">
      <c r="A55" s="6"/>
      <c r="B55" s="241"/>
      <c r="C55" s="13"/>
      <c r="D55" s="13"/>
      <c r="E55" s="6"/>
      <c r="F55" s="29"/>
      <c r="G55" s="26"/>
      <c r="H55" s="6"/>
      <c r="I55" s="6"/>
      <c r="J55" s="6"/>
      <c r="K55" s="6"/>
      <c r="L55" s="26"/>
      <c r="M55" s="6"/>
      <c r="N55" s="6"/>
      <c r="O55" s="6"/>
      <c r="P55" s="29"/>
      <c r="Q55" s="26"/>
      <c r="R55" s="6"/>
      <c r="S55" s="6"/>
      <c r="T55" s="6"/>
      <c r="U55" s="6"/>
      <c r="V55" s="26"/>
      <c r="W55" s="6"/>
      <c r="X55" s="6"/>
      <c r="Y55" s="6"/>
      <c r="Z55" s="29"/>
      <c r="AA55" s="26"/>
      <c r="AB55" s="6"/>
      <c r="AC55" s="6"/>
      <c r="AD55" s="6"/>
      <c r="AE55" s="6"/>
      <c r="AF55" s="26"/>
      <c r="AG55" s="6"/>
      <c r="AH55" s="6"/>
      <c r="AI55" s="6"/>
      <c r="AJ55" s="29"/>
      <c r="AK55" s="26"/>
      <c r="AL55" s="6"/>
      <c r="AM55" s="6"/>
      <c r="AN55" s="6"/>
      <c r="AO55" s="6"/>
      <c r="AP55" s="26"/>
      <c r="AQ55" s="6"/>
      <c r="AR55" s="6"/>
      <c r="AS55" s="6"/>
      <c r="AT55" s="6"/>
      <c r="AU55" s="6"/>
      <c r="AV55" s="6"/>
      <c r="AW55" s="6"/>
      <c r="AX55" s="26"/>
      <c r="AY55" s="6"/>
      <c r="AZ55" s="6"/>
      <c r="BA55" s="6"/>
      <c r="BB55" s="6"/>
      <c r="BC55" s="26"/>
      <c r="BD55" s="6"/>
      <c r="BE55" s="6"/>
      <c r="BF55" s="6"/>
      <c r="BG55" s="29"/>
      <c r="BH55" s="26"/>
      <c r="BI55" s="6"/>
      <c r="BJ55" s="6"/>
      <c r="BK55" s="6"/>
      <c r="BL55" s="6"/>
      <c r="BM55" s="26"/>
      <c r="BN55" s="6"/>
      <c r="BO55" s="6"/>
      <c r="BP55" s="6"/>
      <c r="BQ55" s="6"/>
      <c r="BR55" s="26"/>
      <c r="BS55" s="6"/>
      <c r="BT55" s="29"/>
      <c r="BU55" s="26"/>
      <c r="BV55" s="6"/>
    </row>
    <row r="56" spans="1:74" s="4" customFormat="1" ht="8.4" customHeight="1" x14ac:dyDescent="0.2">
      <c r="A56" s="6"/>
      <c r="B56" s="241"/>
      <c r="C56" s="242">
        <v>850</v>
      </c>
      <c r="D56" s="242"/>
      <c r="E56" s="6"/>
      <c r="F56" s="29"/>
      <c r="G56" s="26"/>
      <c r="H56" s="6"/>
      <c r="I56" s="6"/>
      <c r="J56" s="6"/>
      <c r="K56" s="6"/>
      <c r="L56" s="26"/>
      <c r="M56" s="6"/>
      <c r="N56" s="6"/>
      <c r="O56" s="6"/>
      <c r="P56" s="29"/>
      <c r="Q56" s="26"/>
      <c r="R56" s="6"/>
      <c r="S56" s="6"/>
      <c r="T56" s="6"/>
      <c r="U56" s="6"/>
      <c r="V56" s="26"/>
      <c r="W56" s="6"/>
      <c r="X56" s="6"/>
      <c r="Y56" s="6"/>
      <c r="Z56" s="29"/>
      <c r="AA56" s="26"/>
      <c r="AB56" s="6"/>
      <c r="AC56" s="6"/>
      <c r="AD56" s="6"/>
      <c r="AE56" s="6"/>
      <c r="AF56" s="26"/>
      <c r="AG56" s="6"/>
      <c r="AH56" s="6"/>
      <c r="AI56" s="6"/>
      <c r="AJ56" s="29"/>
      <c r="AK56" s="26"/>
      <c r="AL56" s="6"/>
      <c r="AM56" s="6"/>
      <c r="AN56" s="6"/>
      <c r="AO56" s="6"/>
      <c r="AP56" s="26"/>
      <c r="AQ56" s="6"/>
      <c r="AR56" s="6"/>
      <c r="AS56" s="6"/>
      <c r="AT56" s="6"/>
      <c r="AU56" s="6"/>
      <c r="AV56" s="6"/>
      <c r="AW56" s="6"/>
      <c r="AX56" s="26"/>
      <c r="AY56" s="6"/>
      <c r="AZ56" s="6"/>
      <c r="BA56" s="6"/>
      <c r="BB56" s="6"/>
      <c r="BC56" s="26"/>
      <c r="BD56" s="6"/>
      <c r="BE56" s="6"/>
      <c r="BF56" s="6"/>
      <c r="BG56" s="29"/>
      <c r="BH56" s="26"/>
      <c r="BI56" s="6"/>
      <c r="BJ56" s="6"/>
      <c r="BK56" s="6"/>
      <c r="BL56" s="6"/>
      <c r="BM56" s="26"/>
      <c r="BN56" s="6"/>
      <c r="BO56" s="6"/>
      <c r="BP56" s="6"/>
      <c r="BQ56" s="6"/>
      <c r="BR56" s="26"/>
      <c r="BS56" s="6"/>
      <c r="BT56" s="29"/>
      <c r="BU56" s="26"/>
      <c r="BV56" s="6"/>
    </row>
    <row r="57" spans="1:74" s="4" customFormat="1" ht="8.4" customHeight="1" x14ac:dyDescent="0.2">
      <c r="A57" s="6"/>
      <c r="B57" s="241"/>
      <c r="C57" s="242"/>
      <c r="D57" s="242"/>
      <c r="E57" s="6"/>
      <c r="F57" s="29"/>
      <c r="G57" s="27"/>
      <c r="H57" s="25"/>
      <c r="I57" s="25"/>
      <c r="J57" s="25"/>
      <c r="K57" s="6"/>
      <c r="L57" s="27"/>
      <c r="M57" s="25"/>
      <c r="N57" s="25"/>
      <c r="O57" s="25"/>
      <c r="P57" s="29"/>
      <c r="Q57" s="27"/>
      <c r="R57" s="25"/>
      <c r="S57" s="25"/>
      <c r="T57" s="25"/>
      <c r="U57" s="6"/>
      <c r="V57" s="27"/>
      <c r="W57" s="25"/>
      <c r="X57" s="25"/>
      <c r="Y57" s="25"/>
      <c r="Z57" s="29"/>
      <c r="AA57" s="27"/>
      <c r="AB57" s="25"/>
      <c r="AC57" s="25"/>
      <c r="AD57" s="25"/>
      <c r="AE57" s="6"/>
      <c r="AF57" s="27"/>
      <c r="AG57" s="25"/>
      <c r="AH57" s="25"/>
      <c r="AI57" s="25"/>
      <c r="AJ57" s="29"/>
      <c r="AK57" s="27"/>
      <c r="AL57" s="25"/>
      <c r="AM57" s="25"/>
      <c r="AN57" s="25"/>
      <c r="AO57" s="6"/>
      <c r="AP57" s="27"/>
      <c r="AQ57" s="25"/>
      <c r="AR57" s="25"/>
      <c r="AS57" s="25"/>
      <c r="AT57" s="6"/>
      <c r="AU57" s="25"/>
      <c r="AV57" s="25"/>
      <c r="AW57" s="25"/>
      <c r="AX57" s="27"/>
      <c r="AY57" s="6"/>
      <c r="AZ57" s="25"/>
      <c r="BA57" s="25"/>
      <c r="BB57" s="25"/>
      <c r="BC57" s="27"/>
      <c r="BD57" s="6"/>
      <c r="BE57" s="25"/>
      <c r="BF57" s="25"/>
      <c r="BG57" s="30"/>
      <c r="BH57" s="27"/>
      <c r="BI57" s="6"/>
      <c r="BJ57" s="25"/>
      <c r="BK57" s="25"/>
      <c r="BL57" s="25"/>
      <c r="BM57" s="27"/>
      <c r="BN57" s="6"/>
      <c r="BO57" s="25"/>
      <c r="BP57" s="25"/>
      <c r="BQ57" s="25"/>
      <c r="BR57" s="27"/>
      <c r="BS57" s="6"/>
      <c r="BT57" s="30"/>
      <c r="BU57" s="26"/>
      <c r="BV57" s="6"/>
    </row>
    <row r="58" spans="1:74" s="4" customFormat="1" ht="8.4" customHeight="1" x14ac:dyDescent="0.2">
      <c r="A58" s="6"/>
      <c r="B58" s="241"/>
      <c r="C58" s="242"/>
      <c r="D58" s="242"/>
      <c r="E58" s="12"/>
      <c r="F58" s="15"/>
      <c r="G58" s="28"/>
      <c r="H58" s="12"/>
      <c r="I58" s="12"/>
      <c r="J58" s="12"/>
      <c r="K58" s="12"/>
      <c r="L58" s="28"/>
      <c r="M58" s="12"/>
      <c r="N58" s="12"/>
      <c r="O58" s="12"/>
      <c r="P58" s="15"/>
      <c r="Q58" s="28"/>
      <c r="R58" s="12"/>
      <c r="S58" s="12"/>
      <c r="T58" s="12"/>
      <c r="U58" s="12"/>
      <c r="V58" s="28"/>
      <c r="W58" s="12"/>
      <c r="X58" s="12"/>
      <c r="Y58" s="12"/>
      <c r="Z58" s="15"/>
      <c r="AA58" s="28"/>
      <c r="AB58" s="12"/>
      <c r="AC58" s="12"/>
      <c r="AD58" s="12"/>
      <c r="AE58" s="12"/>
      <c r="AF58" s="28"/>
      <c r="AG58" s="12"/>
      <c r="AH58" s="12"/>
      <c r="AI58" s="12"/>
      <c r="AJ58" s="15"/>
      <c r="AK58" s="28"/>
      <c r="AL58" s="12"/>
      <c r="AM58" s="12"/>
      <c r="AN58" s="12"/>
      <c r="AO58" s="12"/>
      <c r="AP58" s="28"/>
      <c r="AQ58" s="12"/>
      <c r="AR58" s="12"/>
      <c r="AS58" s="12"/>
      <c r="AT58" s="12"/>
      <c r="AU58" s="12"/>
      <c r="AV58" s="12"/>
      <c r="AW58" s="12"/>
      <c r="AX58" s="28"/>
      <c r="AY58" s="12"/>
      <c r="AZ58" s="12"/>
      <c r="BA58" s="12"/>
      <c r="BB58" s="12"/>
      <c r="BC58" s="28"/>
      <c r="BD58" s="12"/>
      <c r="BE58" s="12"/>
      <c r="BF58" s="12"/>
      <c r="BG58" s="15"/>
      <c r="BH58" s="28"/>
      <c r="BI58" s="12"/>
      <c r="BJ58" s="12"/>
      <c r="BK58" s="12"/>
      <c r="BL58" s="12"/>
      <c r="BM58" s="28"/>
      <c r="BN58" s="12"/>
      <c r="BO58" s="12"/>
      <c r="BP58" s="12"/>
      <c r="BQ58" s="12"/>
      <c r="BR58" s="28"/>
      <c r="BS58" s="12"/>
      <c r="BT58" s="15"/>
      <c r="BU58" s="26"/>
      <c r="BV58" s="6"/>
    </row>
    <row r="59" spans="1:74" s="4" customFormat="1" ht="8.4" customHeight="1" x14ac:dyDescent="0.2">
      <c r="A59" s="6"/>
      <c r="B59" s="241"/>
      <c r="C59" s="242"/>
      <c r="D59" s="242"/>
      <c r="E59" s="6"/>
      <c r="F59" s="29"/>
      <c r="G59" s="26"/>
      <c r="H59" s="6"/>
      <c r="I59" s="6"/>
      <c r="J59" s="6"/>
      <c r="K59" s="6"/>
      <c r="L59" s="26"/>
      <c r="M59" s="6"/>
      <c r="N59" s="6"/>
      <c r="O59" s="6"/>
      <c r="P59" s="29"/>
      <c r="Q59" s="26"/>
      <c r="R59" s="6"/>
      <c r="S59" s="6"/>
      <c r="T59" s="6"/>
      <c r="U59" s="6"/>
      <c r="V59" s="26"/>
      <c r="W59" s="6"/>
      <c r="X59" s="6"/>
      <c r="Y59" s="6"/>
      <c r="Z59" s="29"/>
      <c r="AA59" s="26"/>
      <c r="AB59" s="6"/>
      <c r="AC59" s="6"/>
      <c r="AD59" s="6"/>
      <c r="AE59" s="6"/>
      <c r="AF59" s="26"/>
      <c r="AG59" s="6"/>
      <c r="AH59" s="6"/>
      <c r="AI59" s="6"/>
      <c r="AJ59" s="29"/>
      <c r="AK59" s="26"/>
      <c r="AL59" s="6"/>
      <c r="AM59" s="6"/>
      <c r="AN59" s="6"/>
      <c r="AO59" s="6"/>
      <c r="AP59" s="26"/>
      <c r="AQ59" s="6"/>
      <c r="AR59" s="6"/>
      <c r="AS59" s="6"/>
      <c r="AT59" s="6"/>
      <c r="AU59" s="6"/>
      <c r="AV59" s="6"/>
      <c r="AW59" s="6"/>
      <c r="AX59" s="26"/>
      <c r="AY59" s="6"/>
      <c r="AZ59" s="6"/>
      <c r="BA59" s="6"/>
      <c r="BB59" s="6"/>
      <c r="BC59" s="26"/>
      <c r="BD59" s="6"/>
      <c r="BE59" s="6"/>
      <c r="BF59" s="6"/>
      <c r="BG59" s="29"/>
      <c r="BH59" s="26"/>
      <c r="BI59" s="6"/>
      <c r="BJ59" s="6"/>
      <c r="BK59" s="6"/>
      <c r="BL59" s="6"/>
      <c r="BM59" s="26"/>
      <c r="BN59" s="6"/>
      <c r="BO59" s="6"/>
      <c r="BP59" s="6"/>
      <c r="BQ59" s="6"/>
      <c r="BR59" s="26"/>
      <c r="BS59" s="6"/>
      <c r="BT59" s="29"/>
      <c r="BU59" s="26"/>
      <c r="BV59" s="6"/>
    </row>
    <row r="60" spans="1:74" s="4" customFormat="1" ht="8.4" customHeight="1" x14ac:dyDescent="0.2">
      <c r="A60" s="6"/>
      <c r="B60" s="241"/>
      <c r="C60" s="13"/>
      <c r="D60" s="13"/>
      <c r="E60" s="6"/>
      <c r="F60" s="29"/>
      <c r="G60" s="26"/>
      <c r="H60" s="6"/>
      <c r="I60" s="6"/>
      <c r="J60" s="6"/>
      <c r="K60" s="6"/>
      <c r="L60" s="26"/>
      <c r="M60" s="6"/>
      <c r="N60" s="6"/>
      <c r="O60" s="6"/>
      <c r="P60" s="29"/>
      <c r="Q60" s="26"/>
      <c r="R60" s="6"/>
      <c r="S60" s="6"/>
      <c r="T60" s="6"/>
      <c r="U60" s="6"/>
      <c r="V60" s="26"/>
      <c r="W60" s="6"/>
      <c r="X60" s="6"/>
      <c r="Y60" s="6"/>
      <c r="Z60" s="29"/>
      <c r="AA60" s="26"/>
      <c r="AB60" s="6"/>
      <c r="AC60" s="6"/>
      <c r="AD60" s="6"/>
      <c r="AE60" s="6"/>
      <c r="AF60" s="26"/>
      <c r="AG60" s="6"/>
      <c r="AH60" s="6"/>
      <c r="AI60" s="6"/>
      <c r="AJ60" s="29"/>
      <c r="AK60" s="26"/>
      <c r="AL60" s="6"/>
      <c r="AM60" s="6"/>
      <c r="AN60" s="6"/>
      <c r="AO60" s="6"/>
      <c r="AP60" s="26"/>
      <c r="AQ60" s="6"/>
      <c r="AR60" s="6"/>
      <c r="AS60" s="6"/>
      <c r="AT60" s="6"/>
      <c r="AU60" s="6"/>
      <c r="AV60" s="6"/>
      <c r="AW60" s="6"/>
      <c r="AX60" s="26"/>
      <c r="AY60" s="6"/>
      <c r="AZ60" s="6"/>
      <c r="BA60" s="6"/>
      <c r="BB60" s="6"/>
      <c r="BC60" s="26"/>
      <c r="BD60" s="6"/>
      <c r="BE60" s="6"/>
      <c r="BF60" s="6"/>
      <c r="BG60" s="29"/>
      <c r="BH60" s="26"/>
      <c r="BI60" s="6"/>
      <c r="BJ60" s="6"/>
      <c r="BK60" s="6"/>
      <c r="BL60" s="6"/>
      <c r="BM60" s="26"/>
      <c r="BN60" s="6"/>
      <c r="BO60" s="6"/>
      <c r="BP60" s="6"/>
      <c r="BQ60" s="6"/>
      <c r="BR60" s="26"/>
      <c r="BS60" s="6"/>
      <c r="BT60" s="29"/>
      <c r="BU60" s="26"/>
      <c r="BV60" s="6"/>
    </row>
    <row r="61" spans="1:74" s="4" customFormat="1" ht="8.4" customHeight="1" x14ac:dyDescent="0.2">
      <c r="A61" s="6"/>
      <c r="B61" s="241"/>
      <c r="C61" s="242">
        <v>800</v>
      </c>
      <c r="D61" s="242"/>
      <c r="E61" s="6"/>
      <c r="F61" s="29"/>
      <c r="G61" s="26"/>
      <c r="H61" s="6"/>
      <c r="I61" s="6"/>
      <c r="J61" s="6"/>
      <c r="K61" s="6"/>
      <c r="L61" s="26"/>
      <c r="M61" s="6"/>
      <c r="N61" s="6"/>
      <c r="O61" s="6"/>
      <c r="P61" s="29"/>
      <c r="Q61" s="26"/>
      <c r="R61" s="6"/>
      <c r="S61" s="6"/>
      <c r="T61" s="6"/>
      <c r="U61" s="6"/>
      <c r="V61" s="26"/>
      <c r="W61" s="6"/>
      <c r="X61" s="6"/>
      <c r="Y61" s="6"/>
      <c r="Z61" s="29"/>
      <c r="AA61" s="26"/>
      <c r="AB61" s="6"/>
      <c r="AC61" s="6"/>
      <c r="AD61" s="6"/>
      <c r="AE61" s="6"/>
      <c r="AF61" s="26"/>
      <c r="AG61" s="6"/>
      <c r="AH61" s="6"/>
      <c r="AI61" s="6"/>
      <c r="AJ61" s="29"/>
      <c r="AK61" s="26"/>
      <c r="AL61" s="6"/>
      <c r="AM61" s="6"/>
      <c r="AN61" s="6"/>
      <c r="AO61" s="6"/>
      <c r="AP61" s="26"/>
      <c r="AQ61" s="6"/>
      <c r="AR61" s="6"/>
      <c r="AS61" s="6"/>
      <c r="AT61" s="6"/>
      <c r="AU61" s="6"/>
      <c r="AV61" s="6"/>
      <c r="AW61" s="6"/>
      <c r="AX61" s="26"/>
      <c r="AY61" s="6"/>
      <c r="AZ61" s="6"/>
      <c r="BA61" s="6"/>
      <c r="BB61" s="6"/>
      <c r="BC61" s="26"/>
      <c r="BD61" s="6"/>
      <c r="BE61" s="6"/>
      <c r="BF61" s="6"/>
      <c r="BG61" s="29"/>
      <c r="BH61" s="26"/>
      <c r="BI61" s="6"/>
      <c r="BJ61" s="6"/>
      <c r="BK61" s="6"/>
      <c r="BL61" s="6"/>
      <c r="BM61" s="26"/>
      <c r="BN61" s="6"/>
      <c r="BO61" s="6"/>
      <c r="BP61" s="6"/>
      <c r="BQ61" s="6"/>
      <c r="BR61" s="26"/>
      <c r="BS61" s="6"/>
      <c r="BT61" s="29"/>
      <c r="BU61" s="26"/>
      <c r="BV61" s="6"/>
    </row>
    <row r="62" spans="1:74" s="4" customFormat="1" ht="8.4" customHeight="1" x14ac:dyDescent="0.2">
      <c r="A62" s="6"/>
      <c r="B62" s="241"/>
      <c r="C62" s="242"/>
      <c r="D62" s="242"/>
      <c r="E62" s="6"/>
      <c r="F62" s="29"/>
      <c r="G62" s="27"/>
      <c r="H62" s="25"/>
      <c r="I62" s="25"/>
      <c r="J62" s="25"/>
      <c r="K62" s="6"/>
      <c r="L62" s="27"/>
      <c r="M62" s="25"/>
      <c r="N62" s="25"/>
      <c r="O62" s="25"/>
      <c r="P62" s="29"/>
      <c r="Q62" s="27"/>
      <c r="R62" s="25"/>
      <c r="S62" s="25"/>
      <c r="T62" s="25"/>
      <c r="U62" s="6"/>
      <c r="V62" s="27"/>
      <c r="W62" s="25"/>
      <c r="X62" s="25"/>
      <c r="Y62" s="25"/>
      <c r="Z62" s="29"/>
      <c r="AA62" s="27"/>
      <c r="AB62" s="25"/>
      <c r="AC62" s="25"/>
      <c r="AD62" s="25"/>
      <c r="AE62" s="6"/>
      <c r="AF62" s="27"/>
      <c r="AG62" s="25"/>
      <c r="AH62" s="25"/>
      <c r="AI62" s="25"/>
      <c r="AJ62" s="29"/>
      <c r="AK62" s="27"/>
      <c r="AL62" s="25"/>
      <c r="AM62" s="25"/>
      <c r="AN62" s="25"/>
      <c r="AO62" s="6"/>
      <c r="AP62" s="27"/>
      <c r="AQ62" s="25"/>
      <c r="AR62" s="25"/>
      <c r="AS62" s="25"/>
      <c r="AT62" s="6"/>
      <c r="AU62" s="25"/>
      <c r="AV62" s="25"/>
      <c r="AW62" s="25"/>
      <c r="AX62" s="27"/>
      <c r="AY62" s="6"/>
      <c r="AZ62" s="25"/>
      <c r="BA62" s="25"/>
      <c r="BB62" s="25"/>
      <c r="BC62" s="27"/>
      <c r="BD62" s="6"/>
      <c r="BE62" s="25"/>
      <c r="BF62" s="25"/>
      <c r="BG62" s="30"/>
      <c r="BH62" s="27"/>
      <c r="BI62" s="6"/>
      <c r="BJ62" s="25"/>
      <c r="BK62" s="25"/>
      <c r="BL62" s="25"/>
      <c r="BM62" s="27"/>
      <c r="BN62" s="6"/>
      <c r="BO62" s="25"/>
      <c r="BP62" s="25"/>
      <c r="BQ62" s="25"/>
      <c r="BR62" s="27"/>
      <c r="BS62" s="6"/>
      <c r="BT62" s="30"/>
      <c r="BU62" s="26"/>
      <c r="BV62" s="6"/>
    </row>
    <row r="63" spans="1:74" s="4" customFormat="1" ht="8.4" customHeight="1" x14ac:dyDescent="0.2">
      <c r="A63" s="6"/>
      <c r="B63" s="241"/>
      <c r="C63" s="242"/>
      <c r="D63" s="242"/>
      <c r="E63" s="12"/>
      <c r="F63" s="15"/>
      <c r="G63" s="28"/>
      <c r="H63" s="12"/>
      <c r="I63" s="12"/>
      <c r="J63" s="12"/>
      <c r="K63" s="12"/>
      <c r="L63" s="28"/>
      <c r="M63" s="12"/>
      <c r="N63" s="12"/>
      <c r="O63" s="12"/>
      <c r="P63" s="15"/>
      <c r="Q63" s="28"/>
      <c r="R63" s="12"/>
      <c r="S63" s="12"/>
      <c r="T63" s="12"/>
      <c r="U63" s="12"/>
      <c r="V63" s="28"/>
      <c r="W63" s="12"/>
      <c r="X63" s="12"/>
      <c r="Y63" s="12"/>
      <c r="Z63" s="15"/>
      <c r="AA63" s="28"/>
      <c r="AB63" s="12"/>
      <c r="AC63" s="12"/>
      <c r="AD63" s="12"/>
      <c r="AE63" s="12"/>
      <c r="AF63" s="28"/>
      <c r="AG63" s="12"/>
      <c r="AH63" s="12"/>
      <c r="AI63" s="12"/>
      <c r="AJ63" s="15"/>
      <c r="AK63" s="28"/>
      <c r="AL63" s="12"/>
      <c r="AM63" s="12"/>
      <c r="AN63" s="12"/>
      <c r="AO63" s="12"/>
      <c r="AP63" s="28"/>
      <c r="AQ63" s="12"/>
      <c r="AR63" s="12"/>
      <c r="AS63" s="12"/>
      <c r="AT63" s="12"/>
      <c r="AU63" s="12"/>
      <c r="AV63" s="12"/>
      <c r="AW63" s="12"/>
      <c r="AX63" s="28"/>
      <c r="AY63" s="12"/>
      <c r="AZ63" s="12"/>
      <c r="BA63" s="12"/>
      <c r="BB63" s="12"/>
      <c r="BC63" s="28"/>
      <c r="BD63" s="12"/>
      <c r="BE63" s="12"/>
      <c r="BF63" s="12"/>
      <c r="BG63" s="15"/>
      <c r="BH63" s="28"/>
      <c r="BI63" s="12"/>
      <c r="BJ63" s="12"/>
      <c r="BK63" s="12"/>
      <c r="BL63" s="12"/>
      <c r="BM63" s="28"/>
      <c r="BN63" s="12"/>
      <c r="BO63" s="12"/>
      <c r="BP63" s="12"/>
      <c r="BQ63" s="12"/>
      <c r="BR63" s="28"/>
      <c r="BS63" s="12"/>
      <c r="BT63" s="15"/>
      <c r="BU63" s="26"/>
      <c r="BV63" s="6"/>
    </row>
    <row r="64" spans="1:74" s="4" customFormat="1" ht="8.4" customHeight="1" x14ac:dyDescent="0.2">
      <c r="A64" s="6"/>
      <c r="B64" s="241"/>
      <c r="C64" s="242"/>
      <c r="D64" s="242"/>
      <c r="E64" s="6"/>
      <c r="F64" s="29"/>
      <c r="G64" s="26"/>
      <c r="H64" s="6"/>
      <c r="I64" s="6"/>
      <c r="J64" s="6"/>
      <c r="K64" s="6"/>
      <c r="L64" s="26"/>
      <c r="M64" s="6"/>
      <c r="N64" s="6"/>
      <c r="O64" s="6"/>
      <c r="P64" s="29"/>
      <c r="Q64" s="26"/>
      <c r="R64" s="6"/>
      <c r="S64" s="6"/>
      <c r="T64" s="6"/>
      <c r="U64" s="6"/>
      <c r="V64" s="26"/>
      <c r="W64" s="6"/>
      <c r="X64" s="6"/>
      <c r="Y64" s="6"/>
      <c r="Z64" s="29"/>
      <c r="AA64" s="26"/>
      <c r="AB64" s="6"/>
      <c r="AC64" s="6"/>
      <c r="AD64" s="6"/>
      <c r="AE64" s="6"/>
      <c r="AF64" s="26"/>
      <c r="AG64" s="6"/>
      <c r="AH64" s="6"/>
      <c r="AI64" s="6"/>
      <c r="AJ64" s="29"/>
      <c r="AK64" s="26"/>
      <c r="AL64" s="6"/>
      <c r="AM64" s="6"/>
      <c r="AN64" s="6"/>
      <c r="AO64" s="6"/>
      <c r="AP64" s="26"/>
      <c r="AQ64" s="6"/>
      <c r="AR64" s="6"/>
      <c r="AS64" s="6"/>
      <c r="AT64" s="6"/>
      <c r="AU64" s="6"/>
      <c r="AV64" s="6"/>
      <c r="AW64" s="6"/>
      <c r="AX64" s="26"/>
      <c r="AY64" s="6"/>
      <c r="AZ64" s="6"/>
      <c r="BA64" s="6"/>
      <c r="BB64" s="6"/>
      <c r="BC64" s="26"/>
      <c r="BD64" s="6"/>
      <c r="BE64" s="6"/>
      <c r="BF64" s="6"/>
      <c r="BG64" s="29"/>
      <c r="BH64" s="26"/>
      <c r="BI64" s="6"/>
      <c r="BJ64" s="6"/>
      <c r="BK64" s="6"/>
      <c r="BL64" s="6"/>
      <c r="BM64" s="26"/>
      <c r="BN64" s="6"/>
      <c r="BO64" s="6"/>
      <c r="BP64" s="6"/>
      <c r="BQ64" s="6"/>
      <c r="BR64" s="26"/>
      <c r="BS64" s="6"/>
      <c r="BT64" s="29"/>
      <c r="BU64" s="26"/>
      <c r="BV64" s="6"/>
    </row>
    <row r="65" spans="1:74" s="4" customFormat="1" ht="8.4" customHeight="1" x14ac:dyDescent="0.2">
      <c r="A65" s="6"/>
      <c r="B65" s="241"/>
      <c r="C65" s="13"/>
      <c r="D65" s="13"/>
      <c r="E65" s="6"/>
      <c r="F65" s="29"/>
      <c r="G65" s="26"/>
      <c r="H65" s="6"/>
      <c r="I65" s="6"/>
      <c r="J65" s="6"/>
      <c r="K65" s="6"/>
      <c r="L65" s="26"/>
      <c r="M65" s="6"/>
      <c r="N65" s="6"/>
      <c r="O65" s="6"/>
      <c r="P65" s="29"/>
      <c r="Q65" s="26"/>
      <c r="R65" s="6"/>
      <c r="S65" s="6"/>
      <c r="T65" s="6"/>
      <c r="U65" s="6"/>
      <c r="V65" s="26"/>
      <c r="W65" s="6"/>
      <c r="X65" s="6"/>
      <c r="Y65" s="6"/>
      <c r="Z65" s="29"/>
      <c r="AA65" s="26"/>
      <c r="AB65" s="6"/>
      <c r="AC65" s="6"/>
      <c r="AD65" s="6"/>
      <c r="AE65" s="6"/>
      <c r="AF65" s="26"/>
      <c r="AG65" s="6"/>
      <c r="AH65" s="6"/>
      <c r="AI65" s="6"/>
      <c r="AJ65" s="29"/>
      <c r="AK65" s="26"/>
      <c r="AL65" s="6"/>
      <c r="AM65" s="6"/>
      <c r="AN65" s="6"/>
      <c r="AO65" s="6"/>
      <c r="AP65" s="26"/>
      <c r="AQ65" s="6"/>
      <c r="AR65" s="6"/>
      <c r="AS65" s="6"/>
      <c r="AT65" s="6"/>
      <c r="AU65" s="6"/>
      <c r="AV65" s="6"/>
      <c r="AW65" s="6"/>
      <c r="AX65" s="26"/>
      <c r="AY65" s="6"/>
      <c r="AZ65" s="6"/>
      <c r="BA65" s="6"/>
      <c r="BB65" s="6"/>
      <c r="BC65" s="26"/>
      <c r="BD65" s="6"/>
      <c r="BE65" s="6"/>
      <c r="BF65" s="6"/>
      <c r="BG65" s="29"/>
      <c r="BH65" s="26"/>
      <c r="BI65" s="6"/>
      <c r="BJ65" s="6"/>
      <c r="BK65" s="6"/>
      <c r="BL65" s="6"/>
      <c r="BM65" s="26"/>
      <c r="BN65" s="6"/>
      <c r="BO65" s="6"/>
      <c r="BP65" s="6"/>
      <c r="BQ65" s="6"/>
      <c r="BR65" s="26"/>
      <c r="BS65" s="6"/>
      <c r="BT65" s="29"/>
      <c r="BU65" s="26"/>
      <c r="BV65" s="6"/>
    </row>
    <row r="66" spans="1:74" s="4" customFormat="1" ht="8.4" customHeight="1" x14ac:dyDescent="0.2">
      <c r="A66" s="6"/>
      <c r="B66" s="241"/>
      <c r="C66" s="242">
        <v>750</v>
      </c>
      <c r="D66" s="242"/>
      <c r="E66" s="6"/>
      <c r="F66" s="29"/>
      <c r="G66" s="26"/>
      <c r="H66" s="6"/>
      <c r="I66" s="6"/>
      <c r="J66" s="6"/>
      <c r="K66" s="6"/>
      <c r="L66" s="26"/>
      <c r="M66" s="6"/>
      <c r="N66" s="6"/>
      <c r="O66" s="6"/>
      <c r="P66" s="29"/>
      <c r="Q66" s="26"/>
      <c r="R66" s="6"/>
      <c r="S66" s="6"/>
      <c r="T66" s="6"/>
      <c r="U66" s="6"/>
      <c r="V66" s="26"/>
      <c r="W66" s="6"/>
      <c r="X66" s="6"/>
      <c r="Y66" s="6"/>
      <c r="Z66" s="29"/>
      <c r="AA66" s="26"/>
      <c r="AB66" s="6"/>
      <c r="AC66" s="6"/>
      <c r="AD66" s="6"/>
      <c r="AE66" s="6"/>
      <c r="AF66" s="26"/>
      <c r="AG66" s="6"/>
      <c r="AH66" s="6"/>
      <c r="AI66" s="6"/>
      <c r="AJ66" s="29"/>
      <c r="AK66" s="26"/>
      <c r="AL66" s="6"/>
      <c r="AM66" s="6"/>
      <c r="AN66" s="6"/>
      <c r="AO66" s="6"/>
      <c r="AP66" s="26"/>
      <c r="AQ66" s="6"/>
      <c r="AR66" s="6"/>
      <c r="AS66" s="6"/>
      <c r="AT66" s="6"/>
      <c r="AU66" s="6"/>
      <c r="AV66" s="6"/>
      <c r="AW66" s="6"/>
      <c r="AX66" s="26"/>
      <c r="AY66" s="6"/>
      <c r="AZ66" s="6"/>
      <c r="BA66" s="6"/>
      <c r="BB66" s="6"/>
      <c r="BC66" s="26"/>
      <c r="BD66" s="6"/>
      <c r="BE66" s="6"/>
      <c r="BF66" s="6"/>
      <c r="BG66" s="29"/>
      <c r="BH66" s="26"/>
      <c r="BI66" s="6"/>
      <c r="BJ66" s="6"/>
      <c r="BK66" s="6"/>
      <c r="BL66" s="6"/>
      <c r="BM66" s="26"/>
      <c r="BN66" s="6"/>
      <c r="BO66" s="6"/>
      <c r="BP66" s="6"/>
      <c r="BQ66" s="6"/>
      <c r="BR66" s="26"/>
      <c r="BS66" s="6"/>
      <c r="BT66" s="29"/>
      <c r="BU66" s="26"/>
      <c r="BV66" s="6"/>
    </row>
    <row r="67" spans="1:74" s="4" customFormat="1" ht="8.4" customHeight="1" x14ac:dyDescent="0.2">
      <c r="A67" s="6"/>
      <c r="B67" s="241"/>
      <c r="C67" s="242"/>
      <c r="D67" s="242"/>
      <c r="E67" s="6"/>
      <c r="F67" s="29"/>
      <c r="G67" s="27"/>
      <c r="H67" s="25"/>
      <c r="I67" s="25"/>
      <c r="J67" s="25"/>
      <c r="K67" s="6"/>
      <c r="L67" s="27"/>
      <c r="M67" s="25"/>
      <c r="N67" s="25"/>
      <c r="O67" s="25"/>
      <c r="P67" s="29"/>
      <c r="Q67" s="27"/>
      <c r="R67" s="25"/>
      <c r="S67" s="25"/>
      <c r="T67" s="25"/>
      <c r="U67" s="6"/>
      <c r="V67" s="27"/>
      <c r="W67" s="25"/>
      <c r="X67" s="25"/>
      <c r="Y67" s="25"/>
      <c r="Z67" s="29"/>
      <c r="AA67" s="27"/>
      <c r="AB67" s="25"/>
      <c r="AC67" s="25"/>
      <c r="AD67" s="25"/>
      <c r="AE67" s="6"/>
      <c r="AF67" s="27"/>
      <c r="AG67" s="25"/>
      <c r="AH67" s="25"/>
      <c r="AI67" s="25"/>
      <c r="AJ67" s="29"/>
      <c r="AK67" s="27"/>
      <c r="AL67" s="25"/>
      <c r="AM67" s="25"/>
      <c r="AN67" s="25"/>
      <c r="AO67" s="6"/>
      <c r="AP67" s="27"/>
      <c r="AQ67" s="25"/>
      <c r="AR67" s="25"/>
      <c r="AS67" s="25"/>
      <c r="AT67" s="6"/>
      <c r="AU67" s="25"/>
      <c r="AV67" s="25"/>
      <c r="AW67" s="25"/>
      <c r="AX67" s="27"/>
      <c r="AY67" s="6"/>
      <c r="AZ67" s="25"/>
      <c r="BA67" s="25"/>
      <c r="BB67" s="25"/>
      <c r="BC67" s="27"/>
      <c r="BD67" s="6"/>
      <c r="BE67" s="25"/>
      <c r="BF67" s="25"/>
      <c r="BG67" s="30"/>
      <c r="BH67" s="27"/>
      <c r="BI67" s="6"/>
      <c r="BJ67" s="25"/>
      <c r="BK67" s="25"/>
      <c r="BL67" s="25"/>
      <c r="BM67" s="27"/>
      <c r="BN67" s="6"/>
      <c r="BO67" s="25"/>
      <c r="BP67" s="25"/>
      <c r="BQ67" s="25"/>
      <c r="BR67" s="27"/>
      <c r="BS67" s="6"/>
      <c r="BT67" s="30"/>
      <c r="BU67" s="26"/>
      <c r="BV67" s="6"/>
    </row>
    <row r="68" spans="1:74" s="4" customFormat="1" ht="8.4" customHeight="1" x14ac:dyDescent="0.2">
      <c r="A68" s="6"/>
      <c r="B68" s="241"/>
      <c r="C68" s="242"/>
      <c r="D68" s="242"/>
      <c r="E68" s="12"/>
      <c r="F68" s="15"/>
      <c r="G68" s="28"/>
      <c r="H68" s="12"/>
      <c r="I68" s="12"/>
      <c r="J68" s="12"/>
      <c r="K68" s="12"/>
      <c r="L68" s="28"/>
      <c r="M68" s="12"/>
      <c r="N68" s="12"/>
      <c r="O68" s="12"/>
      <c r="P68" s="15"/>
      <c r="Q68" s="28"/>
      <c r="R68" s="12"/>
      <c r="S68" s="12"/>
      <c r="T68" s="12"/>
      <c r="U68" s="12"/>
      <c r="V68" s="28"/>
      <c r="W68" s="12"/>
      <c r="X68" s="12"/>
      <c r="Y68" s="12"/>
      <c r="Z68" s="15"/>
      <c r="AA68" s="28"/>
      <c r="AB68" s="12"/>
      <c r="AC68" s="12"/>
      <c r="AD68" s="12"/>
      <c r="AE68" s="12"/>
      <c r="AF68" s="28"/>
      <c r="AG68" s="12"/>
      <c r="AH68" s="12"/>
      <c r="AI68" s="12"/>
      <c r="AJ68" s="15"/>
      <c r="AK68" s="28"/>
      <c r="AL68" s="12"/>
      <c r="AM68" s="12"/>
      <c r="AN68" s="12"/>
      <c r="AO68" s="12"/>
      <c r="AP68" s="28"/>
      <c r="AQ68" s="12"/>
      <c r="AR68" s="12"/>
      <c r="AS68" s="12"/>
      <c r="AT68" s="12"/>
      <c r="AU68" s="12"/>
      <c r="AV68" s="12"/>
      <c r="AW68" s="12"/>
      <c r="AX68" s="28"/>
      <c r="AY68" s="12"/>
      <c r="AZ68" s="12"/>
      <c r="BA68" s="12"/>
      <c r="BB68" s="12"/>
      <c r="BC68" s="28"/>
      <c r="BD68" s="12"/>
      <c r="BE68" s="12"/>
      <c r="BF68" s="12"/>
      <c r="BG68" s="15"/>
      <c r="BH68" s="28"/>
      <c r="BI68" s="12"/>
      <c r="BJ68" s="12"/>
      <c r="BK68" s="12"/>
      <c r="BL68" s="12"/>
      <c r="BM68" s="28"/>
      <c r="BN68" s="12"/>
      <c r="BO68" s="12"/>
      <c r="BP68" s="12"/>
      <c r="BQ68" s="12"/>
      <c r="BR68" s="28"/>
      <c r="BS68" s="12"/>
      <c r="BT68" s="15"/>
      <c r="BU68" s="26"/>
      <c r="BV68" s="6"/>
    </row>
    <row r="69" spans="1:74" s="4" customFormat="1" ht="8.4" customHeight="1" x14ac:dyDescent="0.2">
      <c r="A69" s="6"/>
      <c r="B69" s="241"/>
      <c r="C69" s="242"/>
      <c r="D69" s="242"/>
      <c r="E69" s="6"/>
      <c r="F69" s="29"/>
      <c r="G69" s="26"/>
      <c r="H69" s="6"/>
      <c r="I69" s="6"/>
      <c r="J69" s="6"/>
      <c r="K69" s="6"/>
      <c r="L69" s="26"/>
      <c r="M69" s="6"/>
      <c r="N69" s="6"/>
      <c r="O69" s="6"/>
      <c r="P69" s="29"/>
      <c r="Q69" s="26"/>
      <c r="R69" s="6"/>
      <c r="S69" s="6"/>
      <c r="T69" s="6"/>
      <c r="U69" s="6"/>
      <c r="V69" s="26"/>
      <c r="W69" s="6"/>
      <c r="X69" s="6"/>
      <c r="Y69" s="6"/>
      <c r="Z69" s="29"/>
      <c r="AA69" s="26"/>
      <c r="AB69" s="6"/>
      <c r="AC69" s="6"/>
      <c r="AD69" s="6"/>
      <c r="AE69" s="6"/>
      <c r="AF69" s="26"/>
      <c r="AG69" s="6"/>
      <c r="AH69" s="6"/>
      <c r="AI69" s="6"/>
      <c r="AJ69" s="29"/>
      <c r="AK69" s="26"/>
      <c r="AL69" s="6"/>
      <c r="AM69" s="6"/>
      <c r="AN69" s="6"/>
      <c r="AO69" s="6"/>
      <c r="AP69" s="26"/>
      <c r="AQ69" s="6"/>
      <c r="AR69" s="6"/>
      <c r="AS69" s="6"/>
      <c r="AT69" s="6"/>
      <c r="AU69" s="6"/>
      <c r="AV69" s="6"/>
      <c r="AW69" s="6"/>
      <c r="AX69" s="26"/>
      <c r="AY69" s="6"/>
      <c r="AZ69" s="6"/>
      <c r="BA69" s="6"/>
      <c r="BB69" s="6"/>
      <c r="BC69" s="26"/>
      <c r="BD69" s="6"/>
      <c r="BE69" s="6"/>
      <c r="BF69" s="6"/>
      <c r="BG69" s="29"/>
      <c r="BH69" s="26"/>
      <c r="BI69" s="6"/>
      <c r="BJ69" s="6"/>
      <c r="BK69" s="6"/>
      <c r="BL69" s="6"/>
      <c r="BM69" s="26"/>
      <c r="BN69" s="6"/>
      <c r="BO69" s="6"/>
      <c r="BP69" s="6"/>
      <c r="BQ69" s="6"/>
      <c r="BR69" s="26"/>
      <c r="BS69" s="6"/>
      <c r="BT69" s="29"/>
      <c r="BU69" s="26"/>
      <c r="BV69" s="6"/>
    </row>
    <row r="70" spans="1:74" s="4" customFormat="1" ht="8.4" customHeight="1" x14ac:dyDescent="0.2">
      <c r="A70" s="6"/>
      <c r="B70" s="241"/>
      <c r="C70" s="14"/>
      <c r="D70" s="14"/>
      <c r="E70" s="6"/>
      <c r="F70" s="29"/>
      <c r="G70" s="26"/>
      <c r="H70" s="6"/>
      <c r="I70" s="6"/>
      <c r="J70" s="6"/>
      <c r="K70" s="6"/>
      <c r="L70" s="26"/>
      <c r="M70" s="6"/>
      <c r="N70" s="6"/>
      <c r="O70" s="6"/>
      <c r="P70" s="29"/>
      <c r="Q70" s="26"/>
      <c r="R70" s="6"/>
      <c r="S70" s="6"/>
      <c r="T70" s="6"/>
      <c r="U70" s="6"/>
      <c r="V70" s="26"/>
      <c r="W70" s="6"/>
      <c r="X70" s="6"/>
      <c r="Y70" s="6"/>
      <c r="Z70" s="29"/>
      <c r="AA70" s="26"/>
      <c r="AB70" s="6"/>
      <c r="AC70" s="6"/>
      <c r="AD70" s="6"/>
      <c r="AE70" s="6"/>
      <c r="AF70" s="26"/>
      <c r="AG70" s="6"/>
      <c r="AH70" s="6"/>
      <c r="AI70" s="6"/>
      <c r="AJ70" s="29"/>
      <c r="AK70" s="26"/>
      <c r="AL70" s="6"/>
      <c r="AM70" s="6"/>
      <c r="AN70" s="6"/>
      <c r="AO70" s="6"/>
      <c r="AP70" s="26"/>
      <c r="AQ70" s="6"/>
      <c r="AR70" s="6"/>
      <c r="AS70" s="6"/>
      <c r="AT70" s="6"/>
      <c r="AU70" s="6"/>
      <c r="AV70" s="6"/>
      <c r="AW70" s="6"/>
      <c r="AX70" s="26"/>
      <c r="AY70" s="6"/>
      <c r="AZ70" s="6"/>
      <c r="BA70" s="6"/>
      <c r="BB70" s="6"/>
      <c r="BC70" s="26"/>
      <c r="BD70" s="6"/>
      <c r="BE70" s="6"/>
      <c r="BF70" s="6"/>
      <c r="BG70" s="29"/>
      <c r="BH70" s="26"/>
      <c r="BI70" s="6"/>
      <c r="BJ70" s="6"/>
      <c r="BK70" s="6"/>
      <c r="BL70" s="6"/>
      <c r="BM70" s="26"/>
      <c r="BN70" s="6"/>
      <c r="BO70" s="6"/>
      <c r="BP70" s="6"/>
      <c r="BQ70" s="6"/>
      <c r="BR70" s="26"/>
      <c r="BS70" s="6"/>
      <c r="BT70" s="29"/>
      <c r="BU70" s="26"/>
      <c r="BV70" s="6"/>
    </row>
    <row r="71" spans="1:74" s="4" customFormat="1" ht="8.4" customHeight="1" x14ac:dyDescent="0.2">
      <c r="A71" s="6"/>
      <c r="B71" s="241"/>
      <c r="C71" s="242">
        <v>700</v>
      </c>
      <c r="D71" s="242"/>
      <c r="E71" s="6"/>
      <c r="F71" s="29"/>
      <c r="G71" s="26"/>
      <c r="H71" s="6"/>
      <c r="I71" s="6"/>
      <c r="J71" s="6"/>
      <c r="K71" s="6"/>
      <c r="L71" s="26"/>
      <c r="M71" s="6"/>
      <c r="N71" s="6"/>
      <c r="O71" s="6"/>
      <c r="P71" s="29"/>
      <c r="Q71" s="26"/>
      <c r="R71" s="6"/>
      <c r="S71" s="6"/>
      <c r="T71" s="6"/>
      <c r="U71" s="6"/>
      <c r="V71" s="26"/>
      <c r="W71" s="6"/>
      <c r="X71" s="6"/>
      <c r="Y71" s="6"/>
      <c r="Z71" s="29"/>
      <c r="AA71" s="26"/>
      <c r="AB71" s="6"/>
      <c r="AC71" s="6"/>
      <c r="AD71" s="6"/>
      <c r="AE71" s="6"/>
      <c r="AF71" s="26"/>
      <c r="AG71" s="6"/>
      <c r="AH71" s="6"/>
      <c r="AI71" s="6"/>
      <c r="AJ71" s="29"/>
      <c r="AK71" s="26"/>
      <c r="AL71" s="6"/>
      <c r="AM71" s="6"/>
      <c r="AN71" s="6"/>
      <c r="AO71" s="6"/>
      <c r="AP71" s="26"/>
      <c r="AQ71" s="6"/>
      <c r="AR71" s="6"/>
      <c r="AS71" s="6"/>
      <c r="AT71" s="6"/>
      <c r="AU71" s="6"/>
      <c r="AV71" s="6"/>
      <c r="AW71" s="6"/>
      <c r="AX71" s="26"/>
      <c r="AY71" s="6"/>
      <c r="AZ71" s="6"/>
      <c r="BA71" s="6"/>
      <c r="BB71" s="6"/>
      <c r="BC71" s="26"/>
      <c r="BD71" s="6"/>
      <c r="BE71" s="6"/>
      <c r="BF71" s="6"/>
      <c r="BG71" s="29"/>
      <c r="BH71" s="26"/>
      <c r="BI71" s="6"/>
      <c r="BJ71" s="6"/>
      <c r="BK71" s="6"/>
      <c r="BL71" s="6"/>
      <c r="BM71" s="26"/>
      <c r="BN71" s="6"/>
      <c r="BO71" s="6"/>
      <c r="BP71" s="6"/>
      <c r="BQ71" s="6"/>
      <c r="BR71" s="26"/>
      <c r="BS71" s="6"/>
      <c r="BT71" s="29"/>
      <c r="BU71" s="26"/>
      <c r="BV71" s="6"/>
    </row>
    <row r="72" spans="1:74" s="4" customFormat="1" ht="8.4" customHeight="1" x14ac:dyDescent="0.2">
      <c r="A72" s="6"/>
      <c r="B72" s="241"/>
      <c r="C72" s="242"/>
      <c r="D72" s="242"/>
      <c r="E72" s="6"/>
      <c r="F72" s="29"/>
      <c r="G72" s="27"/>
      <c r="H72" s="25"/>
      <c r="I72" s="25"/>
      <c r="J72" s="25"/>
      <c r="K72" s="6"/>
      <c r="L72" s="27"/>
      <c r="M72" s="25"/>
      <c r="N72" s="25"/>
      <c r="O72" s="25"/>
      <c r="P72" s="29"/>
      <c r="Q72" s="27"/>
      <c r="R72" s="25"/>
      <c r="S72" s="25"/>
      <c r="T72" s="25"/>
      <c r="U72" s="6"/>
      <c r="V72" s="27"/>
      <c r="W72" s="25"/>
      <c r="X72" s="25"/>
      <c r="Y72" s="25"/>
      <c r="Z72" s="29"/>
      <c r="AA72" s="27"/>
      <c r="AB72" s="25"/>
      <c r="AC72" s="25"/>
      <c r="AD72" s="25"/>
      <c r="AE72" s="6"/>
      <c r="AF72" s="27"/>
      <c r="AG72" s="25"/>
      <c r="AH72" s="25"/>
      <c r="AI72" s="25"/>
      <c r="AJ72" s="29"/>
      <c r="AK72" s="27"/>
      <c r="AL72" s="25"/>
      <c r="AM72" s="25"/>
      <c r="AN72" s="25"/>
      <c r="AO72" s="6"/>
      <c r="AP72" s="27"/>
      <c r="AQ72" s="25"/>
      <c r="AR72" s="25"/>
      <c r="AS72" s="25"/>
      <c r="AT72" s="6"/>
      <c r="AU72" s="25"/>
      <c r="AV72" s="25"/>
      <c r="AW72" s="25"/>
      <c r="AX72" s="27"/>
      <c r="AY72" s="6"/>
      <c r="AZ72" s="25"/>
      <c r="BA72" s="25"/>
      <c r="BB72" s="25"/>
      <c r="BC72" s="27"/>
      <c r="BD72" s="6"/>
      <c r="BE72" s="25"/>
      <c r="BF72" s="25"/>
      <c r="BG72" s="30"/>
      <c r="BH72" s="27"/>
      <c r="BI72" s="6"/>
      <c r="BJ72" s="25"/>
      <c r="BK72" s="25"/>
      <c r="BL72" s="25"/>
      <c r="BM72" s="27"/>
      <c r="BN72" s="6"/>
      <c r="BO72" s="25"/>
      <c r="BP72" s="25"/>
      <c r="BQ72" s="25"/>
      <c r="BR72" s="27"/>
      <c r="BS72" s="6"/>
      <c r="BT72" s="30"/>
      <c r="BU72" s="26"/>
      <c r="BV72" s="6"/>
    </row>
    <row r="73" spans="1:74" s="4" customFormat="1" ht="8.4" customHeight="1" x14ac:dyDescent="0.2">
      <c r="A73" s="6"/>
      <c r="B73" s="241"/>
      <c r="C73" s="242"/>
      <c r="D73" s="242"/>
      <c r="E73" s="12"/>
      <c r="F73" s="15"/>
      <c r="G73" s="28"/>
      <c r="H73" s="12"/>
      <c r="I73" s="12"/>
      <c r="J73" s="12"/>
      <c r="K73" s="12"/>
      <c r="L73" s="28"/>
      <c r="M73" s="12"/>
      <c r="N73" s="12"/>
      <c r="O73" s="12"/>
      <c r="P73" s="15"/>
      <c r="Q73" s="28"/>
      <c r="R73" s="12"/>
      <c r="S73" s="12"/>
      <c r="T73" s="12"/>
      <c r="U73" s="12"/>
      <c r="V73" s="28"/>
      <c r="W73" s="12"/>
      <c r="X73" s="12"/>
      <c r="Y73" s="12"/>
      <c r="Z73" s="15"/>
      <c r="AA73" s="28"/>
      <c r="AB73" s="12"/>
      <c r="AC73" s="12"/>
      <c r="AD73" s="12"/>
      <c r="AE73" s="12"/>
      <c r="AF73" s="28"/>
      <c r="AG73" s="12"/>
      <c r="AH73" s="12"/>
      <c r="AI73" s="12"/>
      <c r="AJ73" s="15"/>
      <c r="AK73" s="28"/>
      <c r="AL73" s="12"/>
      <c r="AM73" s="12"/>
      <c r="AN73" s="12"/>
      <c r="AO73" s="12"/>
      <c r="AP73" s="28"/>
      <c r="AQ73" s="12"/>
      <c r="AR73" s="12"/>
      <c r="AS73" s="12"/>
      <c r="AT73" s="12"/>
      <c r="AU73" s="12"/>
      <c r="AV73" s="12"/>
      <c r="AW73" s="12"/>
      <c r="AX73" s="28"/>
      <c r="AY73" s="12"/>
      <c r="AZ73" s="12"/>
      <c r="BA73" s="12"/>
      <c r="BB73" s="12"/>
      <c r="BC73" s="28"/>
      <c r="BD73" s="12"/>
      <c r="BE73" s="12"/>
      <c r="BF73" s="12"/>
      <c r="BG73" s="15"/>
      <c r="BH73" s="28"/>
      <c r="BI73" s="12"/>
      <c r="BJ73" s="12"/>
      <c r="BK73" s="12"/>
      <c r="BL73" s="12"/>
      <c r="BM73" s="28"/>
      <c r="BN73" s="12"/>
      <c r="BO73" s="12"/>
      <c r="BP73" s="12"/>
      <c r="BQ73" s="12"/>
      <c r="BR73" s="28"/>
      <c r="BS73" s="12"/>
      <c r="BT73" s="15"/>
      <c r="BU73" s="26"/>
      <c r="BV73" s="6"/>
    </row>
    <row r="74" spans="1:74" s="4" customFormat="1" ht="8.4" customHeight="1" x14ac:dyDescent="0.2">
      <c r="A74" s="6"/>
      <c r="B74" s="241"/>
      <c r="C74" s="242"/>
      <c r="D74" s="242"/>
      <c r="E74" s="6"/>
      <c r="F74" s="29"/>
      <c r="G74" s="26"/>
      <c r="H74" s="6"/>
      <c r="I74" s="6"/>
      <c r="J74" s="6"/>
      <c r="K74" s="6"/>
      <c r="L74" s="26"/>
      <c r="M74" s="6"/>
      <c r="N74" s="6"/>
      <c r="O74" s="6"/>
      <c r="P74" s="29"/>
      <c r="Q74" s="26"/>
      <c r="R74" s="6"/>
      <c r="S74" s="6"/>
      <c r="T74" s="6"/>
      <c r="U74" s="6"/>
      <c r="V74" s="26"/>
      <c r="W74" s="6"/>
      <c r="X74" s="6"/>
      <c r="Y74" s="6"/>
      <c r="Z74" s="29"/>
      <c r="AA74" s="26"/>
      <c r="AB74" s="6"/>
      <c r="AC74" s="6"/>
      <c r="AD74" s="6"/>
      <c r="AE74" s="6"/>
      <c r="AF74" s="26"/>
      <c r="AG74" s="6"/>
      <c r="AH74" s="6"/>
      <c r="AI74" s="6"/>
      <c r="AJ74" s="29"/>
      <c r="AK74" s="26"/>
      <c r="AL74" s="6"/>
      <c r="AM74" s="6"/>
      <c r="AN74" s="6"/>
      <c r="AO74" s="6"/>
      <c r="AP74" s="26"/>
      <c r="AQ74" s="6"/>
      <c r="AR74" s="6"/>
      <c r="AS74" s="6"/>
      <c r="AT74" s="6"/>
      <c r="AU74" s="6"/>
      <c r="AV74" s="6"/>
      <c r="AW74" s="6"/>
      <c r="AX74" s="26"/>
      <c r="AY74" s="6"/>
      <c r="AZ74" s="6"/>
      <c r="BA74" s="6"/>
      <c r="BB74" s="6"/>
      <c r="BC74" s="26"/>
      <c r="BD74" s="6"/>
      <c r="BE74" s="6"/>
      <c r="BF74" s="6"/>
      <c r="BG74" s="29"/>
      <c r="BH74" s="26"/>
      <c r="BI74" s="6"/>
      <c r="BJ74" s="6"/>
      <c r="BK74" s="6"/>
      <c r="BL74" s="6"/>
      <c r="BM74" s="26"/>
      <c r="BN74" s="6"/>
      <c r="BO74" s="6"/>
      <c r="BP74" s="6"/>
      <c r="BQ74" s="6"/>
      <c r="BR74" s="26"/>
      <c r="BS74" s="6"/>
      <c r="BT74" s="29"/>
      <c r="BU74" s="26"/>
      <c r="BV74" s="6"/>
    </row>
    <row r="75" spans="1:74" s="4" customFormat="1" ht="8.4" customHeight="1" x14ac:dyDescent="0.2">
      <c r="A75" s="6"/>
      <c r="B75" s="241"/>
      <c r="C75" s="13"/>
      <c r="D75" s="13"/>
      <c r="E75" s="6"/>
      <c r="F75" s="29"/>
      <c r="G75" s="26"/>
      <c r="H75" s="6"/>
      <c r="I75" s="6"/>
      <c r="J75" s="6"/>
      <c r="K75" s="6"/>
      <c r="L75" s="26"/>
      <c r="M75" s="6"/>
      <c r="N75" s="6"/>
      <c r="O75" s="6"/>
      <c r="P75" s="29"/>
      <c r="Q75" s="26"/>
      <c r="R75" s="6"/>
      <c r="S75" s="6"/>
      <c r="T75" s="6"/>
      <c r="U75" s="6"/>
      <c r="V75" s="26"/>
      <c r="W75" s="6"/>
      <c r="X75" s="6"/>
      <c r="Y75" s="6"/>
      <c r="Z75" s="29"/>
      <c r="AA75" s="26"/>
      <c r="AB75" s="6"/>
      <c r="AC75" s="6"/>
      <c r="AD75" s="6"/>
      <c r="AE75" s="6"/>
      <c r="AF75" s="26"/>
      <c r="AG75" s="6"/>
      <c r="AH75" s="6"/>
      <c r="AI75" s="6"/>
      <c r="AJ75" s="29"/>
      <c r="AK75" s="26"/>
      <c r="AL75" s="6"/>
      <c r="AM75" s="6"/>
      <c r="AN75" s="6"/>
      <c r="AO75" s="6"/>
      <c r="AP75" s="26"/>
      <c r="AQ75" s="6"/>
      <c r="AR75" s="6"/>
      <c r="AS75" s="6"/>
      <c r="AT75" s="6"/>
      <c r="AU75" s="6"/>
      <c r="AV75" s="6"/>
      <c r="AW75" s="6"/>
      <c r="AX75" s="26"/>
      <c r="AY75" s="6"/>
      <c r="AZ75" s="6"/>
      <c r="BA75" s="6"/>
      <c r="BB75" s="6"/>
      <c r="BC75" s="26"/>
      <c r="BD75" s="6"/>
      <c r="BE75" s="6"/>
      <c r="BF75" s="6"/>
      <c r="BG75" s="29"/>
      <c r="BH75" s="26"/>
      <c r="BI75" s="6"/>
      <c r="BJ75" s="6"/>
      <c r="BK75" s="6"/>
      <c r="BL75" s="6"/>
      <c r="BM75" s="26"/>
      <c r="BN75" s="6"/>
      <c r="BO75" s="6"/>
      <c r="BP75" s="6"/>
      <c r="BQ75" s="6"/>
      <c r="BR75" s="26"/>
      <c r="BS75" s="6"/>
      <c r="BT75" s="29"/>
      <c r="BU75" s="26"/>
      <c r="BV75" s="6"/>
    </row>
    <row r="76" spans="1:74" s="4" customFormat="1" ht="8.4" customHeight="1" x14ac:dyDescent="0.2">
      <c r="A76" s="6"/>
      <c r="B76" s="241"/>
      <c r="C76" s="13"/>
      <c r="D76" s="13"/>
      <c r="E76" s="6"/>
      <c r="F76" s="29"/>
      <c r="G76" s="26"/>
      <c r="H76" s="6"/>
      <c r="I76" s="6"/>
      <c r="J76" s="6"/>
      <c r="K76" s="6"/>
      <c r="L76" s="26"/>
      <c r="M76" s="6"/>
      <c r="N76" s="6"/>
      <c r="O76" s="6"/>
      <c r="P76" s="29"/>
      <c r="Q76" s="26"/>
      <c r="R76" s="6"/>
      <c r="S76" s="6"/>
      <c r="T76" s="6"/>
      <c r="U76" s="6"/>
      <c r="V76" s="26"/>
      <c r="W76" s="6"/>
      <c r="X76" s="6"/>
      <c r="Y76" s="6"/>
      <c r="Z76" s="29"/>
      <c r="AA76" s="26"/>
      <c r="AB76" s="6"/>
      <c r="AC76" s="6"/>
      <c r="AD76" s="6"/>
      <c r="AE76" s="6"/>
      <c r="AF76" s="26"/>
      <c r="AG76" s="6"/>
      <c r="AH76" s="6"/>
      <c r="AI76" s="6"/>
      <c r="AJ76" s="29"/>
      <c r="AK76" s="26"/>
      <c r="AL76" s="6"/>
      <c r="AM76" s="6"/>
      <c r="AN76" s="6"/>
      <c r="AO76" s="6"/>
      <c r="AP76" s="26"/>
      <c r="AQ76" s="6"/>
      <c r="AR76" s="6"/>
      <c r="AS76" s="6"/>
      <c r="AT76" s="6"/>
      <c r="AU76" s="6"/>
      <c r="AV76" s="6"/>
      <c r="AW76" s="6"/>
      <c r="AX76" s="26"/>
      <c r="AY76" s="6"/>
      <c r="AZ76" s="6"/>
      <c r="BA76" s="6"/>
      <c r="BB76" s="29"/>
      <c r="BC76" s="26"/>
      <c r="BD76" s="6"/>
      <c r="BE76" s="6"/>
      <c r="BF76" s="6"/>
      <c r="BG76" s="29"/>
      <c r="BH76" s="26"/>
      <c r="BI76" s="6"/>
      <c r="BJ76" s="6"/>
      <c r="BK76" s="6"/>
      <c r="BL76" s="6"/>
      <c r="BM76" s="26"/>
      <c r="BN76" s="6"/>
      <c r="BO76" s="6"/>
      <c r="BP76" s="6"/>
      <c r="BQ76" s="6"/>
      <c r="BR76" s="26"/>
      <c r="BS76" s="6"/>
      <c r="BT76" s="29"/>
      <c r="BU76" s="26"/>
      <c r="BV76" s="6"/>
    </row>
    <row r="77" spans="1:74" s="4" customFormat="1" ht="8.4" customHeight="1" x14ac:dyDescent="0.2">
      <c r="A77" s="6"/>
      <c r="B77" s="241"/>
      <c r="C77" s="13"/>
      <c r="D77" s="13"/>
      <c r="E77" s="6"/>
      <c r="F77" s="29"/>
      <c r="G77" s="26"/>
      <c r="H77" s="6"/>
      <c r="I77" s="6"/>
      <c r="J77" s="6"/>
      <c r="K77" s="6"/>
      <c r="L77" s="26"/>
      <c r="M77" s="6"/>
      <c r="N77" s="6"/>
      <c r="O77" s="6"/>
      <c r="P77" s="29"/>
      <c r="Q77" s="26"/>
      <c r="R77" s="6"/>
      <c r="S77" s="6"/>
      <c r="T77" s="6"/>
      <c r="U77" s="6"/>
      <c r="V77" s="26"/>
      <c r="W77" s="6"/>
      <c r="X77" s="6"/>
      <c r="Y77" s="6"/>
      <c r="Z77" s="29"/>
      <c r="AA77" s="26"/>
      <c r="AB77" s="6"/>
      <c r="AC77" s="6"/>
      <c r="AD77" s="6"/>
      <c r="AE77" s="6"/>
      <c r="AF77" s="26"/>
      <c r="AG77" s="6"/>
      <c r="AH77" s="6"/>
      <c r="AI77" s="6"/>
      <c r="AJ77" s="29"/>
      <c r="AK77" s="26"/>
      <c r="AL77" s="6"/>
      <c r="AM77" s="6"/>
      <c r="AN77" s="6"/>
      <c r="AO77" s="6"/>
      <c r="AP77" s="26"/>
      <c r="AQ77" s="6"/>
      <c r="AR77" s="25"/>
      <c r="AS77" s="25"/>
      <c r="AT77" s="6"/>
      <c r="AU77" s="6"/>
      <c r="AV77" s="6"/>
      <c r="AW77" s="6"/>
      <c r="AX77" s="26"/>
      <c r="AY77" s="6"/>
      <c r="AZ77" s="6"/>
      <c r="BA77" s="6"/>
      <c r="BB77" s="29"/>
      <c r="BC77" s="26"/>
      <c r="BD77" s="6"/>
      <c r="BE77" s="6"/>
      <c r="BF77" s="6"/>
      <c r="BG77" s="29"/>
      <c r="BH77" s="26"/>
      <c r="BI77" s="6"/>
      <c r="BJ77" s="6"/>
      <c r="BK77" s="6"/>
      <c r="BL77" s="6"/>
      <c r="BM77" s="26"/>
      <c r="BN77" s="6"/>
      <c r="BO77" s="6"/>
      <c r="BP77" s="6"/>
      <c r="BQ77" s="6"/>
      <c r="BR77" s="26"/>
      <c r="BS77" s="6"/>
      <c r="BT77" s="29"/>
      <c r="BU77" s="26"/>
      <c r="BV77" s="6"/>
    </row>
    <row r="78" spans="1:74" s="33" customFormat="1" ht="12.75" customHeight="1" x14ac:dyDescent="0.2">
      <c r="A78" s="31"/>
      <c r="B78" s="262">
        <v>4</v>
      </c>
      <c r="C78" s="262"/>
      <c r="D78" s="32"/>
      <c r="E78" s="264">
        <v>600</v>
      </c>
      <c r="F78" s="260"/>
      <c r="G78" s="260"/>
      <c r="H78" s="260"/>
      <c r="I78" s="40">
        <v>0.6</v>
      </c>
      <c r="J78" s="260">
        <v>700</v>
      </c>
      <c r="K78" s="260"/>
      <c r="L78" s="260"/>
      <c r="M78" s="260"/>
      <c r="N78" s="40"/>
      <c r="O78" s="260">
        <v>800</v>
      </c>
      <c r="P78" s="260"/>
      <c r="Q78" s="260"/>
      <c r="R78" s="260"/>
      <c r="S78" s="40"/>
      <c r="T78" s="260">
        <v>900</v>
      </c>
      <c r="U78" s="260"/>
      <c r="V78" s="260"/>
      <c r="W78" s="260"/>
      <c r="X78" s="40"/>
      <c r="Y78" s="260">
        <v>1000</v>
      </c>
      <c r="Z78" s="260"/>
      <c r="AA78" s="260"/>
      <c r="AB78" s="260"/>
      <c r="AC78" s="40"/>
      <c r="AD78" s="260">
        <v>1100</v>
      </c>
      <c r="AE78" s="260"/>
      <c r="AF78" s="260"/>
      <c r="AG78" s="260"/>
      <c r="AH78" s="40"/>
      <c r="AI78" s="260">
        <v>1200</v>
      </c>
      <c r="AJ78" s="260"/>
      <c r="AK78" s="260"/>
      <c r="AL78" s="260"/>
      <c r="AM78" s="40"/>
      <c r="AN78" s="40"/>
      <c r="AO78" s="40"/>
      <c r="AP78" s="45"/>
      <c r="AQ78" s="53"/>
      <c r="AR78" s="53"/>
      <c r="AS78" s="261"/>
      <c r="AT78" s="261"/>
      <c r="AU78" s="261"/>
      <c r="AV78" s="261"/>
      <c r="AW78" s="46"/>
      <c r="AX78" s="49"/>
      <c r="AY78" s="50"/>
      <c r="AZ78" s="50"/>
      <c r="BA78" s="243">
        <v>0.9</v>
      </c>
      <c r="BB78" s="243"/>
      <c r="BC78" s="243"/>
      <c r="BD78" s="243"/>
      <c r="BE78" s="51"/>
      <c r="BF78" s="243">
        <v>1</v>
      </c>
      <c r="BG78" s="243"/>
      <c r="BH78" s="243"/>
      <c r="BI78" s="243"/>
      <c r="BJ78" s="51"/>
      <c r="BK78" s="243">
        <v>1.1000000000000001</v>
      </c>
      <c r="BL78" s="243"/>
      <c r="BM78" s="243"/>
      <c r="BN78" s="243"/>
      <c r="BO78" s="51"/>
      <c r="BP78" s="243">
        <v>1.2</v>
      </c>
      <c r="BQ78" s="243"/>
      <c r="BR78" s="243"/>
      <c r="BS78" s="243"/>
      <c r="BT78" s="52"/>
      <c r="BU78" s="38"/>
      <c r="BV78" s="31"/>
    </row>
    <row r="79" spans="1:74" s="4" customFormat="1" ht="4.5" customHeight="1" x14ac:dyDescent="0.2">
      <c r="A79" s="6"/>
      <c r="B79" s="263"/>
      <c r="C79" s="263"/>
      <c r="E79" s="256" t="s">
        <v>53</v>
      </c>
      <c r="F79" s="257"/>
      <c r="G79" s="257"/>
      <c r="H79" s="257"/>
      <c r="I79" s="257"/>
      <c r="J79" s="257"/>
      <c r="K79" s="257"/>
      <c r="L79" s="257"/>
      <c r="M79" s="257"/>
      <c r="N79" s="257"/>
      <c r="O79" s="257"/>
      <c r="P79" s="257"/>
      <c r="Q79" s="257"/>
      <c r="R79" s="257"/>
      <c r="S79" s="257"/>
      <c r="T79" s="257"/>
      <c r="U79" s="257"/>
      <c r="V79" s="257"/>
      <c r="W79" s="257"/>
      <c r="X79" s="257"/>
      <c r="Y79" s="257"/>
      <c r="Z79" s="257"/>
      <c r="AA79" s="257"/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  <c r="AL79" s="257"/>
      <c r="AM79" s="257"/>
      <c r="AN79" s="257"/>
      <c r="AO79" s="257"/>
      <c r="AP79" s="39"/>
      <c r="AQ79" s="47"/>
      <c r="AR79" s="6"/>
      <c r="AS79" s="47"/>
      <c r="AT79" s="47"/>
      <c r="AU79" s="47"/>
      <c r="AV79" s="47"/>
      <c r="AW79" s="48"/>
      <c r="AX79" s="244" t="s">
        <v>59</v>
      </c>
      <c r="AY79" s="245"/>
      <c r="AZ79" s="245"/>
      <c r="BA79" s="245"/>
      <c r="BB79" s="245"/>
      <c r="BC79" s="245"/>
      <c r="BD79" s="245"/>
      <c r="BE79" s="245"/>
      <c r="BF79" s="245"/>
      <c r="BG79" s="245"/>
      <c r="BH79" s="245"/>
      <c r="BI79" s="245"/>
      <c r="BJ79" s="245"/>
      <c r="BK79" s="245"/>
      <c r="BL79" s="245"/>
      <c r="BM79" s="245"/>
      <c r="BN79" s="245"/>
      <c r="BO79" s="245"/>
      <c r="BP79" s="245"/>
      <c r="BQ79" s="245"/>
      <c r="BR79" s="245"/>
      <c r="BS79" s="245"/>
      <c r="BT79" s="246"/>
      <c r="BU79" s="39"/>
      <c r="BV79" s="6"/>
    </row>
    <row r="80" spans="1:74" s="4" customFormat="1" ht="11.25" customHeight="1" x14ac:dyDescent="0.2">
      <c r="A80" s="6"/>
      <c r="B80" s="263"/>
      <c r="C80" s="263"/>
      <c r="E80" s="258"/>
      <c r="F80" s="259"/>
      <c r="G80" s="259"/>
      <c r="H80" s="259"/>
      <c r="I80" s="259"/>
      <c r="J80" s="259"/>
      <c r="K80" s="259"/>
      <c r="L80" s="259"/>
      <c r="M80" s="259"/>
      <c r="N80" s="259"/>
      <c r="O80" s="259"/>
      <c r="P80" s="259"/>
      <c r="Q80" s="259"/>
      <c r="R80" s="259"/>
      <c r="S80" s="259"/>
      <c r="T80" s="259"/>
      <c r="U80" s="259"/>
      <c r="V80" s="259"/>
      <c r="W80" s="259"/>
      <c r="X80" s="259"/>
      <c r="Y80" s="259"/>
      <c r="Z80" s="259"/>
      <c r="AA80" s="259"/>
      <c r="AB80" s="259"/>
      <c r="AC80" s="259"/>
      <c r="AD80" s="259"/>
      <c r="AE80" s="259"/>
      <c r="AF80" s="259"/>
      <c r="AG80" s="259"/>
      <c r="AH80" s="259"/>
      <c r="AI80" s="259"/>
      <c r="AJ80" s="259"/>
      <c r="AK80" s="259"/>
      <c r="AL80" s="259"/>
      <c r="AM80" s="259"/>
      <c r="AN80" s="259"/>
      <c r="AO80" s="259"/>
      <c r="AP80" s="39"/>
      <c r="AQ80" s="47"/>
      <c r="AR80" s="47"/>
      <c r="AS80" s="47"/>
      <c r="AT80" s="47"/>
      <c r="AU80" s="47"/>
      <c r="AV80" s="47"/>
      <c r="AW80" s="48"/>
      <c r="AX80" s="247"/>
      <c r="AY80" s="248"/>
      <c r="AZ80" s="248"/>
      <c r="BA80" s="248"/>
      <c r="BB80" s="248"/>
      <c r="BC80" s="248"/>
      <c r="BD80" s="248"/>
      <c r="BE80" s="248"/>
      <c r="BF80" s="248"/>
      <c r="BG80" s="248"/>
      <c r="BH80" s="248"/>
      <c r="BI80" s="248"/>
      <c r="BJ80" s="248"/>
      <c r="BK80" s="248"/>
      <c r="BL80" s="248"/>
      <c r="BM80" s="248"/>
      <c r="BN80" s="248"/>
      <c r="BO80" s="248"/>
      <c r="BP80" s="248"/>
      <c r="BQ80" s="248"/>
      <c r="BR80" s="248"/>
      <c r="BS80" s="248"/>
      <c r="BT80" s="249"/>
      <c r="BU80" s="39"/>
      <c r="BV80" s="6"/>
    </row>
    <row r="81" spans="1:74" s="4" customFormat="1" ht="3.9" customHeight="1" x14ac:dyDescent="0.2">
      <c r="B81" s="263"/>
      <c r="C81" s="263"/>
      <c r="BV81" s="6"/>
    </row>
    <row r="82" spans="1:74" ht="13.2" x14ac:dyDescent="0.25">
      <c r="A82" s="7"/>
      <c r="B82" s="132" t="s">
        <v>4</v>
      </c>
      <c r="C82" s="132"/>
      <c r="D82" s="132"/>
      <c r="E82" s="132"/>
      <c r="F82" s="132"/>
      <c r="G82" s="132"/>
      <c r="H82" s="132"/>
      <c r="I82" s="254" t="s">
        <v>42</v>
      </c>
      <c r="J82" s="255"/>
      <c r="K82" s="255"/>
      <c r="L82" s="255"/>
      <c r="M82" s="255"/>
      <c r="N82" s="255"/>
      <c r="O82" s="255"/>
      <c r="P82" s="255"/>
      <c r="Q82" s="255"/>
      <c r="R82" s="255"/>
      <c r="S82" s="255"/>
      <c r="T82" s="255"/>
      <c r="U82" s="255"/>
      <c r="V82" s="255"/>
      <c r="W82" s="255"/>
      <c r="X82" s="255"/>
      <c r="Y82" s="255"/>
      <c r="Z82" s="255"/>
      <c r="AA82" s="255"/>
      <c r="AB82" s="255"/>
      <c r="AC82" s="255"/>
      <c r="AD82" s="255"/>
      <c r="AE82" s="255"/>
      <c r="AF82" s="255"/>
      <c r="AG82" s="255"/>
      <c r="AH82" s="255"/>
      <c r="AI82" s="255"/>
      <c r="AJ82" s="255"/>
      <c r="AK82" s="255"/>
      <c r="AL82" s="255"/>
      <c r="AM82" s="255"/>
      <c r="AN82" s="255"/>
      <c r="AO82" s="254" t="s">
        <v>43</v>
      </c>
      <c r="AP82" s="255"/>
      <c r="AQ82" s="255"/>
      <c r="AR82" s="255"/>
      <c r="AS82" s="255"/>
      <c r="AT82" s="255"/>
      <c r="AU82" s="255"/>
      <c r="AV82" s="255"/>
      <c r="AW82" s="255"/>
      <c r="AX82" s="255"/>
      <c r="AY82" s="255"/>
      <c r="AZ82" s="255"/>
      <c r="BA82" s="255"/>
      <c r="BB82" s="255"/>
      <c r="BC82" s="255"/>
      <c r="BD82" s="255"/>
      <c r="BE82" s="255"/>
      <c r="BF82" s="255"/>
      <c r="BG82" s="255"/>
      <c r="BH82" s="255"/>
      <c r="BI82" s="255"/>
      <c r="BJ82" s="255"/>
      <c r="BK82" s="255"/>
      <c r="BL82" s="255"/>
      <c r="BM82" s="255"/>
      <c r="BN82" s="255"/>
      <c r="BO82" s="255"/>
      <c r="BP82" s="255"/>
      <c r="BQ82" s="255"/>
      <c r="BR82" s="255"/>
      <c r="BS82" s="255"/>
      <c r="BT82" s="255"/>
      <c r="BU82" s="255"/>
      <c r="BV82" s="9"/>
    </row>
    <row r="83" spans="1:74" x14ac:dyDescent="0.2">
      <c r="A83" s="7"/>
      <c r="B83" s="250">
        <f ca="1">IF('1. DATOS'!F9="","",'1. DATOS'!F9)</f>
        <v>44355</v>
      </c>
      <c r="C83" s="250"/>
      <c r="D83" s="250"/>
      <c r="E83" s="250"/>
      <c r="F83" s="250"/>
      <c r="G83" s="250"/>
      <c r="H83" s="250"/>
      <c r="I83" s="251" t="str">
        <f>IF('1. DATOS'!F10="","",'1. DATOS'!F10)</f>
        <v/>
      </c>
      <c r="J83" s="251"/>
      <c r="K83" s="251"/>
      <c r="L83" s="251"/>
      <c r="M83" s="251"/>
      <c r="N83" s="251"/>
      <c r="O83" s="251"/>
      <c r="P83" s="251"/>
      <c r="Q83" s="251"/>
      <c r="R83" s="251"/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  <c r="AF83" s="251"/>
      <c r="AG83" s="251"/>
      <c r="AH83" s="251"/>
      <c r="AI83" s="251"/>
      <c r="AJ83" s="251"/>
      <c r="AK83" s="251"/>
      <c r="AL83" s="251"/>
      <c r="AM83" s="251"/>
      <c r="AN83" s="251"/>
      <c r="AO83" s="251" t="str">
        <f>IF('1. DATOS'!F11="","",'1. DATOS'!F11)</f>
        <v/>
      </c>
      <c r="AP83" s="251"/>
      <c r="AQ83" s="251"/>
      <c r="AR83" s="251"/>
      <c r="AS83" s="251"/>
      <c r="AT83" s="251"/>
      <c r="AU83" s="251"/>
      <c r="AV83" s="251"/>
      <c r="AW83" s="251"/>
      <c r="AX83" s="251"/>
      <c r="AY83" s="251"/>
      <c r="AZ83" s="251"/>
      <c r="BA83" s="251"/>
      <c r="BB83" s="251"/>
      <c r="BC83" s="251"/>
      <c r="BD83" s="251"/>
      <c r="BE83" s="251"/>
      <c r="BF83" s="251"/>
      <c r="BG83" s="251"/>
      <c r="BH83" s="251"/>
      <c r="BI83" s="251"/>
      <c r="BJ83" s="251"/>
      <c r="BK83" s="251"/>
      <c r="BL83" s="251"/>
      <c r="BM83" s="251"/>
      <c r="BN83" s="251"/>
      <c r="BO83" s="251"/>
      <c r="BP83" s="251"/>
      <c r="BQ83" s="251"/>
      <c r="BR83" s="251"/>
      <c r="BS83" s="251"/>
      <c r="BT83" s="251"/>
      <c r="BU83" s="251"/>
      <c r="BV83" s="9"/>
    </row>
    <row r="84" spans="1:74" x14ac:dyDescent="0.2">
      <c r="A84" s="7"/>
      <c r="B84" s="250"/>
      <c r="C84" s="250"/>
      <c r="D84" s="250"/>
      <c r="E84" s="250"/>
      <c r="F84" s="250"/>
      <c r="G84" s="250"/>
      <c r="H84" s="250"/>
      <c r="I84" s="251"/>
      <c r="J84" s="251"/>
      <c r="K84" s="251"/>
      <c r="L84" s="251"/>
      <c r="M84" s="251"/>
      <c r="N84" s="251"/>
      <c r="O84" s="251"/>
      <c r="P84" s="251"/>
      <c r="Q84" s="251"/>
      <c r="R84" s="251"/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  <c r="AF84" s="251"/>
      <c r="AG84" s="251"/>
      <c r="AH84" s="251"/>
      <c r="AI84" s="251"/>
      <c r="AJ84" s="251"/>
      <c r="AK84" s="251"/>
      <c r="AL84" s="251"/>
      <c r="AM84" s="251"/>
      <c r="AN84" s="251"/>
      <c r="AO84" s="251"/>
      <c r="AP84" s="251"/>
      <c r="AQ84" s="251"/>
      <c r="AR84" s="251"/>
      <c r="AS84" s="251"/>
      <c r="AT84" s="251"/>
      <c r="AU84" s="251"/>
      <c r="AV84" s="251"/>
      <c r="AW84" s="251"/>
      <c r="AX84" s="251"/>
      <c r="AY84" s="251"/>
      <c r="AZ84" s="251"/>
      <c r="BA84" s="251"/>
      <c r="BB84" s="251"/>
      <c r="BC84" s="251"/>
      <c r="BD84" s="251"/>
      <c r="BE84" s="251"/>
      <c r="BF84" s="251"/>
      <c r="BG84" s="251"/>
      <c r="BH84" s="251"/>
      <c r="BI84" s="251"/>
      <c r="BJ84" s="251"/>
      <c r="BK84" s="251"/>
      <c r="BL84" s="251"/>
      <c r="BM84" s="251"/>
      <c r="BN84" s="251"/>
      <c r="BO84" s="251"/>
      <c r="BP84" s="251"/>
      <c r="BQ84" s="251"/>
      <c r="BR84" s="251"/>
      <c r="BS84" s="251"/>
      <c r="BT84" s="251"/>
      <c r="BU84" s="251"/>
      <c r="BV84" s="9"/>
    </row>
    <row r="85" spans="1:74" x14ac:dyDescent="0.2">
      <c r="A85" s="7"/>
      <c r="B85" s="252" t="s">
        <v>29</v>
      </c>
      <c r="C85" s="252"/>
      <c r="D85" s="252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  <c r="R85" s="252"/>
      <c r="S85" s="252"/>
      <c r="T85" s="252"/>
      <c r="U85" s="252"/>
      <c r="V85" s="252"/>
      <c r="W85" s="252"/>
      <c r="X85" s="252"/>
      <c r="Y85" s="252"/>
      <c r="Z85" s="252"/>
      <c r="AA85" s="252"/>
      <c r="AB85" s="252"/>
      <c r="AC85" s="252"/>
      <c r="AD85" s="252"/>
      <c r="AE85" s="252"/>
      <c r="AF85" s="252"/>
      <c r="AG85" s="252"/>
      <c r="AH85" s="252"/>
      <c r="AI85" s="252"/>
      <c r="AJ85" s="252"/>
      <c r="AK85" s="252"/>
      <c r="AL85" s="252"/>
      <c r="AM85" s="252"/>
      <c r="AN85" s="252"/>
      <c r="AO85" s="252"/>
      <c r="AP85" s="252"/>
      <c r="AQ85" s="252"/>
      <c r="AR85" s="252"/>
      <c r="AS85" s="252"/>
      <c r="AT85" s="252"/>
      <c r="AU85" s="252"/>
      <c r="AV85" s="252"/>
      <c r="AW85" s="252"/>
      <c r="AX85" s="252"/>
      <c r="AY85" s="252"/>
      <c r="AZ85" s="252"/>
      <c r="BA85" s="252"/>
      <c r="BB85" s="252"/>
      <c r="BC85" s="252"/>
      <c r="BD85" s="252"/>
      <c r="BE85" s="252"/>
      <c r="BF85" s="252"/>
      <c r="BG85" s="252"/>
      <c r="BH85" s="252"/>
      <c r="BI85" s="252"/>
      <c r="BJ85" s="252"/>
      <c r="BK85" s="252"/>
      <c r="BL85" s="252"/>
      <c r="BM85" s="252"/>
      <c r="BN85" s="252"/>
      <c r="BO85" s="252"/>
      <c r="BP85" s="252"/>
      <c r="BQ85" s="252"/>
      <c r="BR85" s="252"/>
      <c r="BS85" s="252"/>
      <c r="BT85" s="252"/>
      <c r="BU85" s="252"/>
      <c r="BV85" s="9"/>
    </row>
    <row r="86" spans="1:74" x14ac:dyDescent="0.2">
      <c r="A86" s="7"/>
      <c r="B86" s="253"/>
      <c r="C86" s="253"/>
      <c r="D86" s="253"/>
      <c r="E86" s="253"/>
      <c r="F86" s="253"/>
      <c r="G86" s="253"/>
      <c r="H86" s="253"/>
      <c r="I86" s="253"/>
      <c r="J86" s="253"/>
      <c r="K86" s="253"/>
      <c r="L86" s="253"/>
      <c r="M86" s="253"/>
      <c r="N86" s="253"/>
      <c r="O86" s="253"/>
      <c r="P86" s="253"/>
      <c r="Q86" s="253"/>
      <c r="R86" s="253"/>
      <c r="S86" s="253"/>
      <c r="T86" s="253"/>
      <c r="U86" s="253"/>
      <c r="V86" s="253"/>
      <c r="W86" s="253"/>
      <c r="X86" s="253"/>
      <c r="Y86" s="253"/>
      <c r="Z86" s="253"/>
      <c r="AA86" s="253"/>
      <c r="AB86" s="253"/>
      <c r="AC86" s="253"/>
      <c r="AD86" s="253"/>
      <c r="AE86" s="253"/>
      <c r="AF86" s="253"/>
      <c r="AG86" s="253"/>
      <c r="AH86" s="253"/>
      <c r="AI86" s="253"/>
      <c r="AJ86" s="253"/>
      <c r="AK86" s="253"/>
      <c r="AL86" s="253"/>
      <c r="AM86" s="253"/>
      <c r="AN86" s="253"/>
      <c r="AO86" s="253"/>
      <c r="AP86" s="253"/>
      <c r="AQ86" s="253"/>
      <c r="AR86" s="253"/>
      <c r="AS86" s="253"/>
      <c r="AT86" s="253"/>
      <c r="AU86" s="253"/>
      <c r="AV86" s="253"/>
      <c r="AW86" s="253"/>
      <c r="AX86" s="253"/>
      <c r="AY86" s="253"/>
      <c r="AZ86" s="253"/>
      <c r="BA86" s="253"/>
      <c r="BB86" s="253"/>
      <c r="BC86" s="253"/>
      <c r="BD86" s="253"/>
      <c r="BE86" s="253"/>
      <c r="BF86" s="253"/>
      <c r="BG86" s="253"/>
      <c r="BH86" s="253"/>
      <c r="BI86" s="253"/>
      <c r="BJ86" s="253"/>
      <c r="BK86" s="253"/>
      <c r="BL86" s="253"/>
      <c r="BM86" s="253"/>
      <c r="BN86" s="253"/>
      <c r="BO86" s="253"/>
      <c r="BP86" s="253"/>
      <c r="BQ86" s="253"/>
      <c r="BR86" s="253"/>
      <c r="BS86" s="253"/>
      <c r="BT86" s="253"/>
      <c r="BU86" s="253"/>
    </row>
    <row r="87" spans="1:74" x14ac:dyDescent="0.2">
      <c r="A87" s="7"/>
      <c r="B87" s="253"/>
      <c r="C87" s="253"/>
      <c r="D87" s="253"/>
      <c r="E87" s="253"/>
      <c r="F87" s="253"/>
      <c r="G87" s="253"/>
      <c r="H87" s="253"/>
      <c r="I87" s="253"/>
      <c r="J87" s="253"/>
      <c r="K87" s="253"/>
      <c r="L87" s="253"/>
      <c r="M87" s="253"/>
      <c r="N87" s="253"/>
      <c r="O87" s="253"/>
      <c r="P87" s="253"/>
      <c r="Q87" s="253"/>
      <c r="R87" s="253"/>
      <c r="S87" s="253"/>
      <c r="T87" s="253"/>
      <c r="U87" s="253"/>
      <c r="V87" s="253"/>
      <c r="W87" s="253"/>
      <c r="X87" s="253"/>
      <c r="Y87" s="253"/>
      <c r="Z87" s="253"/>
      <c r="AA87" s="253"/>
      <c r="AB87" s="253"/>
      <c r="AC87" s="253"/>
      <c r="AD87" s="253"/>
      <c r="AE87" s="253"/>
      <c r="AF87" s="253"/>
      <c r="AG87" s="253"/>
      <c r="AH87" s="253"/>
      <c r="AI87" s="253"/>
      <c r="AJ87" s="253"/>
      <c r="AK87" s="253"/>
      <c r="AL87" s="253"/>
      <c r="AM87" s="253"/>
      <c r="AN87" s="253"/>
      <c r="AO87" s="253"/>
      <c r="AP87" s="253"/>
      <c r="AQ87" s="253"/>
      <c r="AR87" s="253"/>
      <c r="AS87" s="253"/>
      <c r="AT87" s="253"/>
      <c r="AU87" s="253"/>
      <c r="AV87" s="253"/>
      <c r="AW87" s="253"/>
      <c r="AX87" s="253"/>
      <c r="AY87" s="253"/>
      <c r="AZ87" s="253"/>
      <c r="BA87" s="253"/>
      <c r="BB87" s="253"/>
      <c r="BC87" s="253"/>
      <c r="BD87" s="253"/>
      <c r="BE87" s="253"/>
      <c r="BF87" s="253"/>
      <c r="BG87" s="253"/>
      <c r="BH87" s="253"/>
      <c r="BI87" s="253"/>
      <c r="BJ87" s="253"/>
      <c r="BK87" s="253"/>
      <c r="BL87" s="253"/>
      <c r="BM87" s="253"/>
      <c r="BN87" s="253"/>
      <c r="BO87" s="253"/>
      <c r="BP87" s="253"/>
      <c r="BQ87" s="253"/>
      <c r="BR87" s="253"/>
      <c r="BS87" s="253"/>
      <c r="BT87" s="253"/>
      <c r="BU87" s="253"/>
    </row>
    <row r="88" spans="1:74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</row>
    <row r="89" spans="1:74" hidden="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</row>
    <row r="90" spans="1:74" hidden="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</row>
    <row r="106" ht="12.75" hidden="1" customHeight="1" x14ac:dyDescent="0.2"/>
  </sheetData>
  <sheetProtection algorithmName="SHA-512" hashValue="lkE9atDav/lR8kjrFOJWv4sClSLKdNxW0kXpQKnZfancmox/gyMnATPvZwjwQVJeAoyDQd6Mh56TjPaW4CCgMw==" saltValue="KN0CB9qDKTU26P4buK02VA==" spinCount="100000" sheet="1" objects="1" scenarios="1" selectLockedCells="1"/>
  <mergeCells count="136">
    <mergeCell ref="BP78:BS78"/>
    <mergeCell ref="BK78:BN78"/>
    <mergeCell ref="BF78:BI78"/>
    <mergeCell ref="BA78:BD78"/>
    <mergeCell ref="AX79:BT80"/>
    <mergeCell ref="B83:H84"/>
    <mergeCell ref="I83:AN84"/>
    <mergeCell ref="AO83:BU84"/>
    <mergeCell ref="B85:BU87"/>
    <mergeCell ref="B82:H82"/>
    <mergeCell ref="I82:AN82"/>
    <mergeCell ref="AO82:BU82"/>
    <mergeCell ref="E79:AO80"/>
    <mergeCell ref="AD78:AG78"/>
    <mergeCell ref="AI78:AL78"/>
    <mergeCell ref="AS78:AV78"/>
    <mergeCell ref="B78:C81"/>
    <mergeCell ref="E78:H78"/>
    <mergeCell ref="J78:M78"/>
    <mergeCell ref="O78:R78"/>
    <mergeCell ref="T78:W78"/>
    <mergeCell ref="Y78:AB78"/>
    <mergeCell ref="B33:B77"/>
    <mergeCell ref="C36:D39"/>
    <mergeCell ref="C41:D44"/>
    <mergeCell ref="C46:D49"/>
    <mergeCell ref="C51:D54"/>
    <mergeCell ref="C56:D59"/>
    <mergeCell ref="C61:D64"/>
    <mergeCell ref="C66:D69"/>
    <mergeCell ref="C71:D74"/>
    <mergeCell ref="M27:AC27"/>
    <mergeCell ref="AH28:AV28"/>
    <mergeCell ref="B29:C32"/>
    <mergeCell ref="E29:BS31"/>
    <mergeCell ref="AH24:AV25"/>
    <mergeCell ref="B25:C28"/>
    <mergeCell ref="M26:AC26"/>
    <mergeCell ref="AD26:AG27"/>
    <mergeCell ref="AH26:AV27"/>
    <mergeCell ref="BF24:BG28"/>
    <mergeCell ref="BH24:BM24"/>
    <mergeCell ref="BH25:BM25"/>
    <mergeCell ref="BH26:BM26"/>
    <mergeCell ref="BH27:BM27"/>
    <mergeCell ref="BH28:BM28"/>
    <mergeCell ref="BN25:BU25"/>
    <mergeCell ref="BN26:BU26"/>
    <mergeCell ref="BN27:BU27"/>
    <mergeCell ref="BN28:BU28"/>
    <mergeCell ref="BN24:BU24"/>
    <mergeCell ref="B21:C23"/>
    <mergeCell ref="K21:U22"/>
    <mergeCell ref="V21:AI22"/>
    <mergeCell ref="AJ21:AR22"/>
    <mergeCell ref="AS21:BE22"/>
    <mergeCell ref="BH21:BL21"/>
    <mergeCell ref="BM21:BP21"/>
    <mergeCell ref="BQ21:BU21"/>
    <mergeCell ref="BH22:BL22"/>
    <mergeCell ref="BM22:BP22"/>
    <mergeCell ref="BQ22:BU22"/>
    <mergeCell ref="M23:AI23"/>
    <mergeCell ref="BH23:BL23"/>
    <mergeCell ref="BM23:BP23"/>
    <mergeCell ref="BQ23:BU23"/>
    <mergeCell ref="B19:U20"/>
    <mergeCell ref="V19:AI20"/>
    <mergeCell ref="AJ19:AR20"/>
    <mergeCell ref="AS19:BE20"/>
    <mergeCell ref="BH19:BL19"/>
    <mergeCell ref="BM19:BP19"/>
    <mergeCell ref="BQ19:BU19"/>
    <mergeCell ref="BH20:BL20"/>
    <mergeCell ref="BM20:BP20"/>
    <mergeCell ref="BQ20:BU20"/>
    <mergeCell ref="B17:U18"/>
    <mergeCell ref="V17:AI18"/>
    <mergeCell ref="AJ17:AR18"/>
    <mergeCell ref="AS17:BE18"/>
    <mergeCell ref="BH17:BL17"/>
    <mergeCell ref="BM17:BP17"/>
    <mergeCell ref="BQ17:BU17"/>
    <mergeCell ref="BH18:BL18"/>
    <mergeCell ref="BM18:BP18"/>
    <mergeCell ref="BQ18:BU18"/>
    <mergeCell ref="B15:U16"/>
    <mergeCell ref="V15:AI16"/>
    <mergeCell ref="AJ15:AR16"/>
    <mergeCell ref="AS15:BE16"/>
    <mergeCell ref="BH15:BL15"/>
    <mergeCell ref="BM15:BP15"/>
    <mergeCell ref="BQ15:BU15"/>
    <mergeCell ref="BH16:BL16"/>
    <mergeCell ref="BM16:BP16"/>
    <mergeCell ref="BQ16:BU16"/>
    <mergeCell ref="BQ11:BU11"/>
    <mergeCell ref="BH12:BL12"/>
    <mergeCell ref="BM12:BP12"/>
    <mergeCell ref="BQ12:BU12"/>
    <mergeCell ref="B13:U14"/>
    <mergeCell ref="V13:AI14"/>
    <mergeCell ref="AJ13:AR14"/>
    <mergeCell ref="AS13:BE14"/>
    <mergeCell ref="BH13:BL13"/>
    <mergeCell ref="BM13:BP13"/>
    <mergeCell ref="B11:U12"/>
    <mergeCell ref="V11:AI12"/>
    <mergeCell ref="AJ11:AR12"/>
    <mergeCell ref="AS11:BE12"/>
    <mergeCell ref="BH11:BL11"/>
    <mergeCell ref="BM11:BP11"/>
    <mergeCell ref="BQ13:BU13"/>
    <mergeCell ref="BH14:BL14"/>
    <mergeCell ref="BM14:BP14"/>
    <mergeCell ref="BQ14:BU14"/>
    <mergeCell ref="B2:J5"/>
    <mergeCell ref="K2:BG2"/>
    <mergeCell ref="BH2:BU3"/>
    <mergeCell ref="K3:BG5"/>
    <mergeCell ref="BH4:BU5"/>
    <mergeCell ref="BH6:BU7"/>
    <mergeCell ref="B7:U8"/>
    <mergeCell ref="V7:AI8"/>
    <mergeCell ref="AJ7:AR8"/>
    <mergeCell ref="AS7:BE8"/>
    <mergeCell ref="BH8:BP8"/>
    <mergeCell ref="BQ8:BU9"/>
    <mergeCell ref="B9:U10"/>
    <mergeCell ref="V9:AI10"/>
    <mergeCell ref="AJ9:AR10"/>
    <mergeCell ref="AS9:BE10"/>
    <mergeCell ref="BH9:BP9"/>
    <mergeCell ref="BH10:BL10"/>
    <mergeCell ref="BM10:BP10"/>
    <mergeCell ref="BQ10:BU10"/>
  </mergeCells>
  <conditionalFormatting sqref="V11:AI12">
    <cfRule type="cellIs" dxfId="4" priority="5" operator="greaterThan">
      <formula>107.017</formula>
    </cfRule>
  </conditionalFormatting>
  <conditionalFormatting sqref="V17:AI18">
    <cfRule type="cellIs" dxfId="3" priority="4" operator="greaterThanOrEqual">
      <formula>54</formula>
    </cfRule>
  </conditionalFormatting>
  <conditionalFormatting sqref="V19:AI20">
    <cfRule type="cellIs" dxfId="2" priority="3" operator="greaterThan">
      <formula>23</formula>
    </cfRule>
  </conditionalFormatting>
  <conditionalFormatting sqref="V21:AI22">
    <cfRule type="cellIs" dxfId="1" priority="2" operator="greaterThan">
      <formula>1043</formula>
    </cfRule>
  </conditionalFormatting>
  <conditionalFormatting sqref="AH26:AV27">
    <cfRule type="cellIs" dxfId="0" priority="1" operator="notBetween">
      <formula>0.89</formula>
      <formula>1.203</formula>
    </cfRule>
  </conditionalFormatting>
  <pageMargins left="0.70866141732283461" right="0.3543307086614173" top="0.55118110236220474" bottom="0.354330708661417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1. DATOS</vt:lpstr>
      <vt:lpstr>2. HOJA DE CARGA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Morán</dc:creator>
  <cp:lastModifiedBy>JESUS</cp:lastModifiedBy>
  <cp:lastPrinted>2021-05-28T11:02:02Z</cp:lastPrinted>
  <dcterms:created xsi:type="dcterms:W3CDTF">2015-01-05T10:37:53Z</dcterms:created>
  <dcterms:modified xsi:type="dcterms:W3CDTF">2021-06-08T21:22:20Z</dcterms:modified>
</cp:coreProperties>
</file>